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kosenjp-my.sharepoint.com/personal/m-takeda_sendai_kosen-ac_jp/Documents/04_テニス/高体連テニス専門部記録進行データ/テニス専門部HP/tennisdivision-web_CSSver/shinjin/shinjin_2025/"/>
    </mc:Choice>
  </mc:AlternateContent>
  <xr:revisionPtr revIDLastSave="3" documentId="13_ncr:1_{0D016F17-D39A-4C38-B029-3D22F3911FC5}" xr6:coauthVersionLast="47" xr6:coauthVersionMax="47" xr10:uidLastSave="{7D47827B-7CC5-4350-A589-A100AF2836CB}"/>
  <bookViews>
    <workbookView xWindow="-108" yWindow="-108" windowWidth="23256" windowHeight="12456" xr2:uid="{00000000-000D-0000-FFFF-FFFF00000000}"/>
  </bookViews>
  <sheets>
    <sheet name="名簿入力用" sheetId="5" r:id="rId1"/>
    <sheet name="団体入力用" sheetId="11" r:id="rId2"/>
    <sheet name="名簿事務局用" sheetId="13" r:id="rId3"/>
    <sheet name="団体事務局用" sheetId="12" r:id="rId4"/>
    <sheet name="学校名一覧" sheetId="4" r:id="rId5"/>
  </sheets>
  <definedNames>
    <definedName name="_xlnm.Print_Area" localSheetId="1">団体入力用!$B$1:$I$37</definedName>
    <definedName name="_xlnm.Print_Area" localSheetId="2">名簿事務局用!$A$1:$J$60</definedName>
    <definedName name="_xlnm.Print_Area" localSheetId="0">名簿入力用!$A$1:$L$60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1" l="1"/>
  <c r="F6" i="13"/>
  <c r="E7" i="11" s="1"/>
  <c r="G11" i="11"/>
  <c r="I11" i="11"/>
  <c r="G12" i="11"/>
  <c r="H12" i="11"/>
  <c r="I12" i="11"/>
  <c r="G13" i="11"/>
  <c r="H13" i="11"/>
  <c r="I13" i="11"/>
  <c r="G14" i="11"/>
  <c r="H14" i="11"/>
  <c r="I14" i="11"/>
  <c r="G15" i="11"/>
  <c r="H15" i="11"/>
  <c r="I15" i="11"/>
  <c r="H16" i="11"/>
  <c r="I16" i="11"/>
  <c r="G17" i="11"/>
  <c r="H17" i="11"/>
  <c r="I17" i="11"/>
  <c r="G18" i="11"/>
  <c r="H18" i="11"/>
  <c r="I10" i="11"/>
  <c r="H10" i="11"/>
  <c r="G10" i="11"/>
  <c r="C10" i="11"/>
  <c r="F11" i="13"/>
  <c r="F12" i="13"/>
  <c r="F13" i="13"/>
  <c r="F14" i="13"/>
  <c r="F15" i="13"/>
  <c r="F16" i="13"/>
  <c r="F17" i="13"/>
  <c r="G16" i="11" s="1"/>
  <c r="F18" i="13"/>
  <c r="F19" i="13"/>
  <c r="H60" i="13"/>
  <c r="H59" i="13"/>
  <c r="H58" i="13"/>
  <c r="H57" i="13"/>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I18" i="11" s="1"/>
  <c r="H18" i="13"/>
  <c r="H17" i="13"/>
  <c r="H16" i="13"/>
  <c r="H15" i="13"/>
  <c r="H14" i="13"/>
  <c r="H13" i="13"/>
  <c r="H12" i="13"/>
  <c r="H11" i="13"/>
  <c r="G11" i="13"/>
  <c r="B14" i="13"/>
  <c r="C14" i="13"/>
  <c r="D14" i="13"/>
  <c r="C8" i="13"/>
  <c r="B8" i="13"/>
  <c r="B11" i="13"/>
  <c r="C7" i="11" l="1"/>
  <c r="B16" i="13"/>
  <c r="C15" i="11" s="1"/>
  <c r="C16" i="13"/>
  <c r="D15" i="11" s="1"/>
  <c r="G12" i="13"/>
  <c r="H11" i="11" s="1"/>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O31" i="11"/>
  <c r="N31" i="11"/>
  <c r="M31" i="11"/>
  <c r="L31" i="11"/>
  <c r="K31" i="11"/>
  <c r="O30" i="11"/>
  <c r="N30" i="11"/>
  <c r="M30" i="11"/>
  <c r="L30" i="11"/>
  <c r="K30" i="11"/>
  <c r="O29" i="11"/>
  <c r="N29" i="11"/>
  <c r="M29" i="11"/>
  <c r="L29" i="11"/>
  <c r="K29" i="11"/>
  <c r="O28" i="11"/>
  <c r="N28" i="11"/>
  <c r="M28" i="11"/>
  <c r="L28" i="11"/>
  <c r="K28" i="11"/>
  <c r="O27" i="11"/>
  <c r="N27" i="11"/>
  <c r="M27" i="11"/>
  <c r="L27" i="11"/>
  <c r="K27" i="11"/>
  <c r="O26" i="11"/>
  <c r="N26" i="11"/>
  <c r="M26" i="11"/>
  <c r="L26" i="11"/>
  <c r="K26" i="11"/>
  <c r="O25" i="11"/>
  <c r="N25" i="11"/>
  <c r="M25" i="11"/>
  <c r="L25" i="11"/>
  <c r="K25" i="11"/>
  <c r="O24" i="11"/>
  <c r="N24" i="11"/>
  <c r="M24" i="11"/>
  <c r="L24" i="11"/>
  <c r="K24" i="11"/>
  <c r="O23" i="11"/>
  <c r="N23" i="11"/>
  <c r="M23" i="11"/>
  <c r="L23" i="11"/>
  <c r="K23" i="11"/>
  <c r="O22" i="11"/>
  <c r="N22" i="11"/>
  <c r="M22" i="11"/>
  <c r="L22" i="11"/>
  <c r="K22" i="11"/>
  <c r="O21" i="11"/>
  <c r="N21" i="11"/>
  <c r="M21" i="11"/>
  <c r="L21" i="11"/>
  <c r="K21" i="11"/>
  <c r="O20" i="11"/>
  <c r="N20" i="11"/>
  <c r="M20" i="11"/>
  <c r="L20" i="11"/>
  <c r="K20" i="11"/>
  <c r="O19" i="11"/>
  <c r="N19" i="11"/>
  <c r="M19" i="11"/>
  <c r="L19" i="11"/>
  <c r="K19" i="11"/>
  <c r="O14" i="11"/>
  <c r="N14" i="11"/>
  <c r="M14" i="11"/>
  <c r="L14" i="11"/>
  <c r="K14" i="11"/>
  <c r="O13" i="11"/>
  <c r="N13" i="11"/>
  <c r="M13" i="11"/>
  <c r="L13" i="11"/>
  <c r="K13" i="11"/>
  <c r="O12" i="11"/>
  <c r="N12" i="11"/>
  <c r="M12" i="11"/>
  <c r="L12" i="11"/>
  <c r="K12" i="11"/>
  <c r="O11" i="11"/>
  <c r="N11" i="11"/>
  <c r="M11" i="11"/>
  <c r="L11" i="11"/>
  <c r="K11" i="11"/>
  <c r="O10" i="11"/>
  <c r="N10" i="11"/>
  <c r="M10" i="11"/>
  <c r="L10" i="11"/>
  <c r="K10" i="11"/>
  <c r="O9" i="11"/>
  <c r="N9" i="11"/>
  <c r="M9" i="11"/>
  <c r="L9" i="11"/>
  <c r="K9" i="11"/>
  <c r="O8" i="11"/>
  <c r="N8" i="11"/>
  <c r="M8" i="11"/>
  <c r="L8" i="11"/>
  <c r="K8" i="11"/>
  <c r="D7" i="11" l="1"/>
  <c r="C7" i="13"/>
  <c r="B7" i="13"/>
  <c r="D6" i="13"/>
  <c r="C6" i="13"/>
  <c r="B6" i="13"/>
  <c r="B5" i="13"/>
  <c r="B4" i="13"/>
  <c r="C5" i="11" s="1"/>
  <c r="E60" i="13"/>
  <c r="D60" i="13"/>
  <c r="E59" i="13"/>
  <c r="D59" i="13"/>
  <c r="E58" i="13"/>
  <c r="D58" i="13"/>
  <c r="E57" i="13"/>
  <c r="D57" i="13"/>
  <c r="E56" i="13"/>
  <c r="D56" i="13"/>
  <c r="E55" i="13"/>
  <c r="D55" i="13"/>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E30" i="13"/>
  <c r="D30" i="13"/>
  <c r="E29" i="13"/>
  <c r="D29" i="13"/>
  <c r="E28" i="13"/>
  <c r="D28" i="13"/>
  <c r="E27" i="13"/>
  <c r="D27" i="13"/>
  <c r="E26" i="13"/>
  <c r="D26" i="13"/>
  <c r="E25" i="13"/>
  <c r="D25" i="13"/>
  <c r="E24" i="13"/>
  <c r="D24" i="13"/>
  <c r="E23" i="13"/>
  <c r="D23" i="13"/>
  <c r="E22" i="13"/>
  <c r="D22" i="13"/>
  <c r="E21" i="13"/>
  <c r="D21" i="13"/>
  <c r="E20" i="13"/>
  <c r="D20" i="13"/>
  <c r="E19" i="13"/>
  <c r="D19" i="13"/>
  <c r="E18" i="11" s="1"/>
  <c r="L3" i="12" s="1"/>
  <c r="E18" i="13"/>
  <c r="D18" i="13"/>
  <c r="E17" i="11" s="1"/>
  <c r="K3" i="12" s="1"/>
  <c r="E17" i="13"/>
  <c r="D17" i="13"/>
  <c r="E16" i="11" s="1"/>
  <c r="J3" i="12" s="1"/>
  <c r="E16" i="13"/>
  <c r="D16" i="13"/>
  <c r="E15" i="11" s="1"/>
  <c r="I3" i="12" s="1"/>
  <c r="I2" i="12" s="1"/>
  <c r="E15" i="13"/>
  <c r="D15" i="13"/>
  <c r="E14" i="11" s="1"/>
  <c r="H3" i="12" s="1"/>
  <c r="E14" i="13"/>
  <c r="E13" i="11"/>
  <c r="G3" i="12" s="1"/>
  <c r="E13" i="13"/>
  <c r="D13" i="13"/>
  <c r="E12" i="13"/>
  <c r="D12" i="13"/>
  <c r="E11" i="11" s="1"/>
  <c r="E3" i="12" s="1"/>
  <c r="E11" i="13"/>
  <c r="D11" i="13"/>
  <c r="E10" i="11" s="1"/>
  <c r="D3" i="12" s="1"/>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D18" i="11" s="1"/>
  <c r="C18" i="13"/>
  <c r="D17" i="11" s="1"/>
  <c r="C17" i="13"/>
  <c r="D16" i="11" s="1"/>
  <c r="C15" i="13"/>
  <c r="C13" i="13"/>
  <c r="C12" i="13"/>
  <c r="C1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C18" i="11" s="1"/>
  <c r="B18" i="13"/>
  <c r="C17" i="11" s="1"/>
  <c r="B17" i="13"/>
  <c r="C16" i="11" s="1"/>
  <c r="B15" i="13"/>
  <c r="B13" i="13"/>
  <c r="B12" i="13"/>
  <c r="K2" i="12" l="1"/>
  <c r="F11" i="11"/>
  <c r="F15" i="11"/>
  <c r="F16" i="11"/>
  <c r="F17" i="11"/>
  <c r="F14" i="11"/>
  <c r="F18" i="11"/>
  <c r="L2" i="12"/>
  <c r="J2" i="12"/>
  <c r="D13" i="11"/>
  <c r="H2" i="11"/>
  <c r="F12" i="11"/>
  <c r="E12" i="11"/>
  <c r="F3" i="12" s="1"/>
  <c r="C13" i="11"/>
  <c r="C12" i="11"/>
  <c r="D12" i="11"/>
  <c r="F10" i="11"/>
  <c r="F13" i="11"/>
  <c r="C11" i="11"/>
  <c r="E23" i="11"/>
  <c r="D10" i="11"/>
  <c r="D2" i="12" s="1"/>
  <c r="D11" i="11"/>
  <c r="E26" i="11"/>
  <c r="D14" i="11"/>
  <c r="C14" i="11"/>
  <c r="G2" i="12" l="1"/>
  <c r="E2" i="12"/>
  <c r="H2" i="12"/>
  <c r="F2" i="12"/>
  <c r="F21" i="11"/>
  <c r="E4" i="5"/>
  <c r="E4" i="13" s="1"/>
  <c r="C4" i="5"/>
  <c r="C4" i="13" s="1"/>
  <c r="C2" i="12" l="1"/>
  <c r="A2" i="12"/>
  <c r="B2" i="12" s="1"/>
</calcChain>
</file>

<file path=xl/sharedStrings.xml><?xml version="1.0" encoding="utf-8"?>
<sst xmlns="http://schemas.openxmlformats.org/spreadsheetml/2006/main" count="175" uniqueCount="151">
  <si>
    <t>学校名</t>
    <rPh sb="0" eb="2">
      <t>ガッコウ</t>
    </rPh>
    <rPh sb="2" eb="3">
      <t>メイ</t>
    </rPh>
    <phoneticPr fontId="2"/>
  </si>
  <si>
    <t>順　位</t>
    <rPh sb="0" eb="1">
      <t>ジュン</t>
    </rPh>
    <rPh sb="2" eb="3">
      <t>クライ</t>
    </rPh>
    <phoneticPr fontId="2"/>
  </si>
  <si>
    <t>選　　手　　名</t>
    <rPh sb="0" eb="1">
      <t>セン</t>
    </rPh>
    <rPh sb="3" eb="4">
      <t>テ</t>
    </rPh>
    <rPh sb="6" eb="7">
      <t>メイ</t>
    </rPh>
    <phoneticPr fontId="2"/>
  </si>
  <si>
    <t>学校名</t>
    <rPh sb="0" eb="3">
      <t>ガッコウメイ</t>
    </rPh>
    <phoneticPr fontId="2"/>
  </si>
  <si>
    <t>学年</t>
    <rPh sb="0" eb="2">
      <t>ガクネン</t>
    </rPh>
    <phoneticPr fontId="2"/>
  </si>
  <si>
    <t>生　年　月　日　</t>
    <rPh sb="0" eb="1">
      <t>ショウ</t>
    </rPh>
    <rPh sb="2" eb="3">
      <t>トシ</t>
    </rPh>
    <rPh sb="4" eb="5">
      <t>ツキ</t>
    </rPh>
    <rPh sb="6" eb="7">
      <t>ヒ</t>
    </rPh>
    <phoneticPr fontId="2"/>
  </si>
  <si>
    <t>校長名</t>
    <rPh sb="0" eb="3">
      <t>コウチョウメイ</t>
    </rPh>
    <phoneticPr fontId="2"/>
  </si>
  <si>
    <t>顧問名</t>
    <rPh sb="0" eb="2">
      <t>コモン</t>
    </rPh>
    <rPh sb="2" eb="3">
      <t>メイ</t>
    </rPh>
    <phoneticPr fontId="2"/>
  </si>
  <si>
    <t>姓</t>
    <rPh sb="0" eb="1">
      <t>セイ</t>
    </rPh>
    <phoneticPr fontId="2"/>
  </si>
  <si>
    <t>名</t>
    <rPh sb="0" eb="1">
      <t>メイ</t>
    </rPh>
    <phoneticPr fontId="2"/>
  </si>
  <si>
    <t>番号</t>
  </si>
  <si>
    <t>学　　校　　名</t>
  </si>
  <si>
    <t>宮城県仙台第一高等学校</t>
  </si>
  <si>
    <t>宮城県仙台第二高等学校</t>
  </si>
  <si>
    <t>宮城県仙台第三高等学校</t>
  </si>
  <si>
    <t>宮城県仙台向山高等学校</t>
  </si>
  <si>
    <t>宮城県仙台南高等学校</t>
  </si>
  <si>
    <t>宮城県仙台東高等学校</t>
  </si>
  <si>
    <t xml:space="preserve">宮城県泉高等学校 </t>
  </si>
  <si>
    <t>宮城県泉館山高等学校</t>
  </si>
  <si>
    <t>宮城県多賀城高等学校</t>
  </si>
  <si>
    <t>宮城県黒川高等学校</t>
  </si>
  <si>
    <t>東北学院高等学校</t>
  </si>
  <si>
    <t>東北学院榴ヶ岡高等学校</t>
  </si>
  <si>
    <t>仙台育英学園高等学校</t>
  </si>
  <si>
    <t>東北高等学校</t>
  </si>
  <si>
    <t>宮城学院高等学校</t>
  </si>
  <si>
    <t>宮城県名取北高等学校</t>
  </si>
  <si>
    <t>宮城県加美農業高等学校</t>
  </si>
  <si>
    <t>宮城県気仙沼高等学校</t>
  </si>
  <si>
    <t>東陵高等学校</t>
  </si>
  <si>
    <t>宮城県富谷高等学校</t>
  </si>
  <si>
    <t>宮城県気仙沼向洋高等学校</t>
  </si>
  <si>
    <t>宮城県中新田高等学校</t>
  </si>
  <si>
    <t>常盤木学園高等学校</t>
  </si>
  <si>
    <t>宮城県利府高等学校</t>
  </si>
  <si>
    <t>聖和学園高等学校</t>
  </si>
  <si>
    <t>仙台白百合学園高等学校</t>
  </si>
  <si>
    <t>略称</t>
    <rPh sb="0" eb="2">
      <t>リャクショウ</t>
    </rPh>
    <phoneticPr fontId="2"/>
  </si>
  <si>
    <t>※個人に関する情報は，本大会の利用目的以外には使用しません。</t>
    <rPh sb="1" eb="3">
      <t>コジン</t>
    </rPh>
    <rPh sb="4" eb="5">
      <t>カン</t>
    </rPh>
    <rPh sb="7" eb="9">
      <t>ジョウホウ</t>
    </rPh>
    <rPh sb="11" eb="12">
      <t>ホン</t>
    </rPh>
    <rPh sb="12" eb="14">
      <t>タイカイ</t>
    </rPh>
    <rPh sb="15" eb="17">
      <t>リヨウ</t>
    </rPh>
    <rPh sb="17" eb="19">
      <t>モクテキ</t>
    </rPh>
    <rPh sb="19" eb="21">
      <t>イガイ</t>
    </rPh>
    <rPh sb="23" eb="25">
      <t>シヨウ</t>
    </rPh>
    <phoneticPr fontId="2"/>
  </si>
  <si>
    <t>No.</t>
    <phoneticPr fontId="2"/>
  </si>
  <si>
    <t>　ただし，成績等や競技風景の撮影が認められた報道機関により，公開されることがあります。</t>
    <rPh sb="5" eb="7">
      <t>セイセキ</t>
    </rPh>
    <rPh sb="7" eb="8">
      <t>トウ</t>
    </rPh>
    <rPh sb="9" eb="11">
      <t>キョウギ</t>
    </rPh>
    <rPh sb="11" eb="13">
      <t>フウケイ</t>
    </rPh>
    <rPh sb="14" eb="16">
      <t>サツエイ</t>
    </rPh>
    <rPh sb="17" eb="18">
      <t>ミト</t>
    </rPh>
    <rPh sb="22" eb="24">
      <t>ホウドウ</t>
    </rPh>
    <rPh sb="24" eb="26">
      <t>キカン</t>
    </rPh>
    <rPh sb="30" eb="32">
      <t>コウカイ</t>
    </rPh>
    <phoneticPr fontId="2"/>
  </si>
  <si>
    <t>東陵</t>
  </si>
  <si>
    <t>常盤木</t>
  </si>
  <si>
    <t>仙台一</t>
    <rPh sb="0" eb="2">
      <t>センダイ</t>
    </rPh>
    <rPh sb="2" eb="3">
      <t>1</t>
    </rPh>
    <phoneticPr fontId="1"/>
  </si>
  <si>
    <t>仙台二</t>
    <rPh sb="0" eb="2">
      <t>センダイ</t>
    </rPh>
    <rPh sb="2" eb="3">
      <t>2</t>
    </rPh>
    <phoneticPr fontId="1"/>
  </si>
  <si>
    <t>仙台三</t>
    <rPh sb="0" eb="2">
      <t>センダイ</t>
    </rPh>
    <rPh sb="2" eb="3">
      <t>3</t>
    </rPh>
    <phoneticPr fontId="1"/>
  </si>
  <si>
    <t>宮城県宮城第一高等学校</t>
    <rPh sb="3" eb="5">
      <t>ミヤギ</t>
    </rPh>
    <phoneticPr fontId="1"/>
  </si>
  <si>
    <t>宮城一</t>
    <rPh sb="0" eb="2">
      <t>ミヤギ</t>
    </rPh>
    <rPh sb="2" eb="3">
      <t>1</t>
    </rPh>
    <phoneticPr fontId="1"/>
  </si>
  <si>
    <t>宮城県仙台二華高等学校</t>
    <rPh sb="0" eb="3">
      <t>ミヤギケン</t>
    </rPh>
    <rPh sb="3" eb="5">
      <t>センダイ</t>
    </rPh>
    <rPh sb="5" eb="6">
      <t>ニ</t>
    </rPh>
    <rPh sb="6" eb="7">
      <t>ハナ</t>
    </rPh>
    <rPh sb="7" eb="9">
      <t>コウトウ</t>
    </rPh>
    <rPh sb="9" eb="11">
      <t>ガッコウ</t>
    </rPh>
    <phoneticPr fontId="2"/>
  </si>
  <si>
    <t>仙台二華</t>
    <rPh sb="0" eb="2">
      <t>センダイ</t>
    </rPh>
    <rPh sb="2" eb="3">
      <t>ニ</t>
    </rPh>
    <rPh sb="3" eb="4">
      <t>ハナ</t>
    </rPh>
    <phoneticPr fontId="2"/>
  </si>
  <si>
    <t>仙台向山</t>
    <rPh sb="0" eb="2">
      <t>センダイ</t>
    </rPh>
    <rPh sb="2" eb="4">
      <t>ムカイヤマ</t>
    </rPh>
    <phoneticPr fontId="1"/>
  </si>
  <si>
    <t>仙台南</t>
    <rPh sb="0" eb="2">
      <t>センダイ</t>
    </rPh>
    <rPh sb="2" eb="3">
      <t>ミナミ</t>
    </rPh>
    <phoneticPr fontId="1"/>
  </si>
  <si>
    <t>仙台東</t>
    <rPh sb="0" eb="2">
      <t>センダイ</t>
    </rPh>
    <rPh sb="2" eb="3">
      <t>ヒガシ</t>
    </rPh>
    <phoneticPr fontId="1"/>
  </si>
  <si>
    <t>泉</t>
    <rPh sb="0" eb="1">
      <t>イズミ</t>
    </rPh>
    <phoneticPr fontId="1"/>
  </si>
  <si>
    <t>泉館山</t>
    <rPh sb="0" eb="1">
      <t>イズミ</t>
    </rPh>
    <rPh sb="1" eb="3">
      <t>タテヤマ</t>
    </rPh>
    <phoneticPr fontId="1"/>
  </si>
  <si>
    <t>多賀城</t>
    <rPh sb="0" eb="3">
      <t>タガジョウ</t>
    </rPh>
    <phoneticPr fontId="1"/>
  </si>
  <si>
    <t>黒川</t>
    <rPh sb="0" eb="2">
      <t>クロカワ</t>
    </rPh>
    <phoneticPr fontId="1"/>
  </si>
  <si>
    <t>仙台市立仙台高等学校</t>
    <rPh sb="0" eb="2">
      <t>センダイ</t>
    </rPh>
    <rPh sb="2" eb="4">
      <t>シリツ</t>
    </rPh>
    <phoneticPr fontId="1"/>
  </si>
  <si>
    <t>仙台</t>
    <rPh sb="0" eb="2">
      <t>センダイ</t>
    </rPh>
    <phoneticPr fontId="1"/>
  </si>
  <si>
    <t>仙台市立仙台商業高等学校</t>
    <rPh sb="0" eb="2">
      <t>センダイ</t>
    </rPh>
    <rPh sb="2" eb="4">
      <t>シリツ</t>
    </rPh>
    <phoneticPr fontId="1"/>
  </si>
  <si>
    <t>仙台商</t>
    <rPh sb="0" eb="2">
      <t>センダイ</t>
    </rPh>
    <rPh sb="2" eb="3">
      <t>ショウ</t>
    </rPh>
    <phoneticPr fontId="1"/>
  </si>
  <si>
    <t>東北学院</t>
    <rPh sb="0" eb="2">
      <t>トウホク</t>
    </rPh>
    <rPh sb="2" eb="4">
      <t>ガクイン</t>
    </rPh>
    <phoneticPr fontId="1"/>
  </si>
  <si>
    <t>学院榴ヶ岡</t>
    <rPh sb="0" eb="2">
      <t>ガクイン</t>
    </rPh>
    <phoneticPr fontId="1"/>
  </si>
  <si>
    <t>仙台育英</t>
    <rPh sb="0" eb="2">
      <t>センダイ</t>
    </rPh>
    <rPh sb="2" eb="4">
      <t>イクエイ</t>
    </rPh>
    <phoneticPr fontId="1"/>
  </si>
  <si>
    <t>東北</t>
    <rPh sb="0" eb="2">
      <t>トウホク</t>
    </rPh>
    <phoneticPr fontId="1"/>
  </si>
  <si>
    <t>仙台城南高等学校</t>
    <rPh sb="0" eb="2">
      <t>センダイ</t>
    </rPh>
    <rPh sb="2" eb="4">
      <t>ジョウナン</t>
    </rPh>
    <rPh sb="4" eb="6">
      <t>コウトウ</t>
    </rPh>
    <rPh sb="6" eb="8">
      <t>ガッコウ</t>
    </rPh>
    <phoneticPr fontId="1"/>
  </si>
  <si>
    <t>仙台城南</t>
    <rPh sb="0" eb="2">
      <t>センダイ</t>
    </rPh>
    <rPh sb="2" eb="4">
      <t>ジョウナン</t>
    </rPh>
    <phoneticPr fontId="1"/>
  </si>
  <si>
    <t>宮城学院</t>
    <rPh sb="0" eb="2">
      <t>ミヤギ</t>
    </rPh>
    <rPh sb="2" eb="4">
      <t>ガクイン</t>
    </rPh>
    <phoneticPr fontId="1"/>
  </si>
  <si>
    <t>名取北</t>
    <rPh sb="0" eb="2">
      <t>ナトリ</t>
    </rPh>
    <rPh sb="2" eb="3">
      <t>キタ</t>
    </rPh>
    <phoneticPr fontId="1"/>
  </si>
  <si>
    <t>加美農</t>
  </si>
  <si>
    <t>気仙沼</t>
    <rPh sb="0" eb="3">
      <t>ケセンヌマ</t>
    </rPh>
    <phoneticPr fontId="1"/>
  </si>
  <si>
    <t>富谷</t>
    <rPh sb="0" eb="2">
      <t>トミヤ</t>
    </rPh>
    <phoneticPr fontId="1"/>
  </si>
  <si>
    <t>気仙沼向洋</t>
    <rPh sb="0" eb="3">
      <t>ケセンヌマ</t>
    </rPh>
    <rPh sb="3" eb="4">
      <t>ム</t>
    </rPh>
    <rPh sb="4" eb="5">
      <t>ヨウ</t>
    </rPh>
    <phoneticPr fontId="1"/>
  </si>
  <si>
    <t>中新田</t>
    <rPh sb="0" eb="3">
      <t>ナカニイダ</t>
    </rPh>
    <phoneticPr fontId="1"/>
  </si>
  <si>
    <t>仙台高等専門学校名取キャンパス</t>
    <rPh sb="0" eb="2">
      <t>センダイ</t>
    </rPh>
    <rPh sb="8" eb="10">
      <t>ナト</t>
    </rPh>
    <phoneticPr fontId="1"/>
  </si>
  <si>
    <t>仙台高専名取</t>
    <rPh sb="0" eb="2">
      <t>センダイ</t>
    </rPh>
    <rPh sb="2" eb="3">
      <t>コウ</t>
    </rPh>
    <rPh sb="3" eb="4">
      <t>セン</t>
    </rPh>
    <rPh sb="4" eb="6">
      <t>ナトリ</t>
    </rPh>
    <phoneticPr fontId="1"/>
  </si>
  <si>
    <t>利府</t>
    <rPh sb="0" eb="2">
      <t>リフ</t>
    </rPh>
    <phoneticPr fontId="1"/>
  </si>
  <si>
    <t>聖和</t>
    <rPh sb="0" eb="2">
      <t>セイワ</t>
    </rPh>
    <phoneticPr fontId="1"/>
  </si>
  <si>
    <t>白百合</t>
    <rPh sb="0" eb="3">
      <t>シラユリ</t>
    </rPh>
    <phoneticPr fontId="1"/>
  </si>
  <si>
    <t>宮城県石巻高等学校</t>
    <rPh sb="0" eb="3">
      <t>ミヤギケン</t>
    </rPh>
    <rPh sb="3" eb="5">
      <t>イシノマキ</t>
    </rPh>
    <rPh sb="5" eb="7">
      <t>コウトウ</t>
    </rPh>
    <rPh sb="7" eb="9">
      <t>ガッコウ</t>
    </rPh>
    <phoneticPr fontId="1"/>
  </si>
  <si>
    <t>石巻</t>
    <rPh sb="0" eb="2">
      <t>イシノマキ</t>
    </rPh>
    <phoneticPr fontId="1"/>
  </si>
  <si>
    <t>(男子)</t>
  </si>
  <si>
    <t>令和７年度第７４回宮城県高等学校総合体育大会テニス競技</t>
    <phoneticPr fontId="2"/>
  </si>
  <si>
    <t>個人
番号</t>
    <rPh sb="0" eb="2">
      <t>コジン</t>
    </rPh>
    <rPh sb="3" eb="5">
      <t>バンゴウ</t>
    </rPh>
    <phoneticPr fontId="2"/>
  </si>
  <si>
    <t>姓</t>
    <rPh sb="0" eb="1">
      <t>シセイ</t>
    </rPh>
    <phoneticPr fontId="2"/>
  </si>
  <si>
    <t>名</t>
    <rPh sb="0" eb="1">
      <t>ナ</t>
    </rPh>
    <phoneticPr fontId="2"/>
  </si>
  <si>
    <t>生年月日</t>
    <rPh sb="0" eb="2">
      <t>セイネン</t>
    </rPh>
    <rPh sb="2" eb="4">
      <t>ガッピ</t>
    </rPh>
    <phoneticPr fontId="2"/>
  </si>
  <si>
    <t>↓</t>
    <phoneticPr fontId="2"/>
  </si>
  <si>
    <t>選手名簿</t>
    <rPh sb="0" eb="4">
      <t>センシュメイボ</t>
    </rPh>
    <phoneticPr fontId="2"/>
  </si>
  <si>
    <t>学校
番号</t>
    <rPh sb="0" eb="2">
      <t>ガッコウ</t>
    </rPh>
    <rPh sb="3" eb="5">
      <t>バンゴウ</t>
    </rPh>
    <phoneticPr fontId="2"/>
  </si>
  <si>
    <t>男女</t>
    <rPh sb="0" eb="2">
      <t>ダンジョ</t>
    </rPh>
    <phoneticPr fontId="2"/>
  </si>
  <si>
    <t>印</t>
    <rPh sb="0" eb="1">
      <t>イン</t>
    </rPh>
    <phoneticPr fontId="2"/>
  </si>
  <si>
    <t>個人番号</t>
    <rPh sb="0" eb="2">
      <t>コジン</t>
    </rPh>
    <rPh sb="2" eb="4">
      <t>バンゴウ</t>
    </rPh>
    <phoneticPr fontId="2"/>
  </si>
  <si>
    <t>団　体　戦　申　込　用　紙</t>
    <rPh sb="1" eb="2">
      <t>カラダ</t>
    </rPh>
    <rPh sb="3" eb="4">
      <t>イクサ</t>
    </rPh>
    <rPh sb="5" eb="6">
      <t>サル</t>
    </rPh>
    <rPh sb="7" eb="8">
      <t>コミ</t>
    </rPh>
    <rPh sb="9" eb="10">
      <t>ヨウ</t>
    </rPh>
    <rPh sb="11" eb="12">
      <t>カミ</t>
    </rPh>
    <phoneticPr fontId="2"/>
  </si>
  <si>
    <t>監督名</t>
    <rPh sb="0" eb="2">
      <t>カントク</t>
    </rPh>
    <rPh sb="2" eb="3">
      <t>メイ</t>
    </rPh>
    <phoneticPr fontId="2"/>
  </si>
  <si>
    <t>プログラム確認用</t>
    <rPh sb="5" eb="7">
      <t>カクニン</t>
    </rPh>
    <rPh sb="7" eb="8">
      <t>ヨウ</t>
    </rPh>
    <phoneticPr fontId="2"/>
  </si>
  <si>
    <t>No</t>
    <phoneticPr fontId="2"/>
  </si>
  <si>
    <t>監　督</t>
    <rPh sb="0" eb="1">
      <t>カン</t>
    </rPh>
    <rPh sb="2" eb="3">
      <t>トク</t>
    </rPh>
    <phoneticPr fontId="2"/>
  </si>
  <si>
    <t>学年変換用→</t>
    <rPh sb="0" eb="2">
      <t>ガクネン</t>
    </rPh>
    <rPh sb="2" eb="5">
      <t>ヘンカンヨウ</t>
    </rPh>
    <phoneticPr fontId="2"/>
  </si>
  <si>
    <t>監督者</t>
    <rPh sb="0" eb="3">
      <t>カントクシャ</t>
    </rPh>
    <phoneticPr fontId="2"/>
  </si>
  <si>
    <t>選手の</t>
    <rPh sb="0" eb="2">
      <t>センシュ</t>
    </rPh>
    <phoneticPr fontId="2"/>
  </si>
  <si>
    <t>校長名</t>
    <phoneticPr fontId="2"/>
  </si>
  <si>
    <t>黒川　太朗</t>
    <rPh sb="0" eb="2">
      <t>クロカワ</t>
    </rPh>
    <rPh sb="3" eb="5">
      <t>タロウ</t>
    </rPh>
    <phoneticPr fontId="2"/>
  </si>
  <si>
    <t>黒川　花子</t>
    <rPh sb="0" eb="2">
      <t>クロカワ</t>
    </rPh>
    <rPh sb="3" eb="5">
      <t>ハナコ</t>
    </rPh>
    <phoneticPr fontId="2"/>
  </si>
  <si>
    <t>黒川</t>
    <rPh sb="0" eb="2">
      <t>クロカワ</t>
    </rPh>
    <phoneticPr fontId="2"/>
  </si>
  <si>
    <t>宮城</t>
    <rPh sb="0" eb="1">
      <t>ミヤ</t>
    </rPh>
    <rPh sb="1" eb="2">
      <t>シロ</t>
    </rPh>
    <phoneticPr fontId="14"/>
  </si>
  <si>
    <t>太郎</t>
    <rPh sb="0" eb="1">
      <t>フトシ</t>
    </rPh>
    <rPh sb="1" eb="2">
      <t>ロウ</t>
    </rPh>
    <phoneticPr fontId="14"/>
  </si>
  <si>
    <t>上記の通り申し込みます。</t>
    <rPh sb="0" eb="2">
      <t>ジョウキ</t>
    </rPh>
    <rPh sb="3" eb="4">
      <t>トオ</t>
    </rPh>
    <rPh sb="5" eb="6">
      <t>モウ</t>
    </rPh>
    <rPh sb="7" eb="8">
      <t>コ</t>
    </rPh>
    <phoneticPr fontId="2"/>
  </si>
  <si>
    <t>※名簿入力用シートより転記
入力は「名簿入力用シート」へ</t>
    <rPh sb="1" eb="6">
      <t>メイボニュウリョクヨウ</t>
    </rPh>
    <rPh sb="11" eb="13">
      <t>テンキ</t>
    </rPh>
    <rPh sb="14" eb="16">
      <t>ニュウリョク</t>
    </rPh>
    <rPh sb="18" eb="23">
      <t>メイボニュウリョクヨウ</t>
    </rPh>
    <phoneticPr fontId="2"/>
  </si>
  <si>
    <t>個人番号
↓</t>
    <rPh sb="0" eb="4">
      <t>コジンバンゴウ</t>
    </rPh>
    <phoneticPr fontId="2"/>
  </si>
  <si>
    <t>二朗</t>
    <rPh sb="0" eb="2">
      <t>ジロウ</t>
    </rPh>
    <phoneticPr fontId="2"/>
  </si>
  <si>
    <t>令和７年度宮城県高等学校新人大会テニス競技</t>
    <phoneticPr fontId="2"/>
  </si>
  <si>
    <t>登録選手名簿</t>
    <rPh sb="0" eb="2">
      <t>トウロク</t>
    </rPh>
    <rPh sb="2" eb="6">
      <t>センシュメイボ</t>
    </rPh>
    <phoneticPr fontId="2"/>
  </si>
  <si>
    <t>Ｄ
ポイント</t>
    <phoneticPr fontId="2"/>
  </si>
  <si>
    <t>Dのランキング</t>
    <phoneticPr fontId="2"/>
  </si>
  <si>
    <t>青葉</t>
    <rPh sb="0" eb="2">
      <t>アオバ</t>
    </rPh>
    <phoneticPr fontId="2"/>
  </si>
  <si>
    <t>二郎</t>
    <rPh sb="0" eb="2">
      <t>ジロウ</t>
    </rPh>
    <phoneticPr fontId="2"/>
  </si>
  <si>
    <t>泉</t>
    <rPh sb="0" eb="1">
      <t>イズミ</t>
    </rPh>
    <phoneticPr fontId="2"/>
  </si>
  <si>
    <t>三郎</t>
    <rPh sb="0" eb="2">
      <t>サブロウ</t>
    </rPh>
    <phoneticPr fontId="2"/>
  </si>
  <si>
    <t>太白</t>
    <rPh sb="0" eb="2">
      <t>タイハク</t>
    </rPh>
    <phoneticPr fontId="2"/>
  </si>
  <si>
    <t>四郎</t>
    <rPh sb="0" eb="2">
      <t>シロウ</t>
    </rPh>
    <phoneticPr fontId="2"/>
  </si>
  <si>
    <t>新人個人戦の結果</t>
    <rPh sb="0" eb="5">
      <t>シンジンコジンセン</t>
    </rPh>
    <rPh sb="6" eb="8">
      <t>ケッカ</t>
    </rPh>
    <phoneticPr fontId="2"/>
  </si>
  <si>
    <t>若林</t>
    <rPh sb="0" eb="2">
      <t>ワカバヤシ</t>
    </rPh>
    <phoneticPr fontId="2"/>
  </si>
  <si>
    <t>五郎</t>
    <rPh sb="0" eb="2">
      <t>ゴロウ</t>
    </rPh>
    <phoneticPr fontId="2"/>
  </si>
  <si>
    <t>宮城野</t>
    <rPh sb="0" eb="2">
      <t>ミヤギ</t>
    </rPh>
    <rPh sb="2" eb="3">
      <t>ノ</t>
    </rPh>
    <phoneticPr fontId="2"/>
  </si>
  <si>
    <t>六郎</t>
    <rPh sb="0" eb="2">
      <t>ロクロウ</t>
    </rPh>
    <phoneticPr fontId="2"/>
  </si>
  <si>
    <t>名取</t>
    <rPh sb="0" eb="2">
      <t>ナトリ</t>
    </rPh>
    <phoneticPr fontId="2"/>
  </si>
  <si>
    <t>七郎</t>
    <rPh sb="0" eb="2">
      <t>シチロウ</t>
    </rPh>
    <phoneticPr fontId="2"/>
  </si>
  <si>
    <t>岩沼</t>
    <rPh sb="0" eb="2">
      <t>イワヌマ</t>
    </rPh>
    <phoneticPr fontId="2"/>
  </si>
  <si>
    <t>八郎</t>
    <rPh sb="0" eb="2">
      <t>ハチロウ</t>
    </rPh>
    <phoneticPr fontId="2"/>
  </si>
  <si>
    <t>多賀</t>
    <rPh sb="0" eb="2">
      <t>タガ</t>
    </rPh>
    <phoneticPr fontId="2"/>
  </si>
  <si>
    <t>城</t>
    <rPh sb="0" eb="1">
      <t>シロ</t>
    </rPh>
    <phoneticPr fontId="2"/>
  </si>
  <si>
    <t>ベスト４</t>
    <phoneticPr fontId="2"/>
  </si>
  <si>
    <t>ベスト１６</t>
    <phoneticPr fontId="2"/>
  </si>
  <si>
    <t>新人個人戦
の結果</t>
    <rPh sb="0" eb="5">
      <t>シンジンコジンセン</t>
    </rPh>
    <rPh sb="7" eb="9">
      <t>ケッカ</t>
    </rPh>
    <phoneticPr fontId="2"/>
  </si>
  <si>
    <t>Dのポイントランキング順位</t>
    <rPh sb="11" eb="13">
      <t>ジュンイ</t>
    </rPh>
    <phoneticPr fontId="2"/>
  </si>
  <si>
    <t>１位</t>
    <rPh sb="1" eb="2">
      <t>イ</t>
    </rPh>
    <phoneticPr fontId="2"/>
  </si>
  <si>
    <t>２位</t>
    <rPh sb="1" eb="2">
      <t>イ</t>
    </rPh>
    <phoneticPr fontId="2"/>
  </si>
  <si>
    <t>ベスト８</t>
  </si>
  <si>
    <t>ベスト８</t>
    <phoneticPr fontId="2"/>
  </si>
  <si>
    <t>新人個人の結果</t>
    <rPh sb="0" eb="4">
      <t>シンジンコジン</t>
    </rPh>
    <rPh sb="5" eb="7">
      <t>ケッカ</t>
    </rPh>
    <phoneticPr fontId="2"/>
  </si>
  <si>
    <t>○</t>
  </si>
  <si>
    <t>○</t>
    <phoneticPr fontId="2"/>
  </si>
  <si>
    <t>新人個人シングルス出場者</t>
    <rPh sb="0" eb="2">
      <t>シンジン</t>
    </rPh>
    <rPh sb="2" eb="4">
      <t>コジン</t>
    </rPh>
    <rPh sb="9" eb="12">
      <t>シュツジョウシャ</t>
    </rPh>
    <phoneticPr fontId="2"/>
  </si>
  <si>
    <t>新人個人S出場者</t>
    <rPh sb="0" eb="1">
      <t>シンジン</t>
    </rPh>
    <rPh sb="1" eb="3">
      <t>コジン</t>
    </rPh>
    <rPh sb="4" eb="7">
      <t>シュツジョウシャ</t>
    </rPh>
    <phoneticPr fontId="2"/>
  </si>
  <si>
    <t>新人個人S出場者</t>
    <rPh sb="0" eb="4">
      <t>シンジンコジン</t>
    </rPh>
    <rPh sb="5" eb="8">
      <t>シュツジョウシャ</t>
    </rPh>
    <phoneticPr fontId="2"/>
  </si>
  <si>
    <t>顧問の緊急連絡先</t>
    <rPh sb="0" eb="2">
      <t>コモン</t>
    </rPh>
    <rPh sb="3" eb="8">
      <t>キンキュウレンラクサキ</t>
    </rPh>
    <phoneticPr fontId="2"/>
  </si>
  <si>
    <t>緊急連絡先</t>
    <rPh sb="0" eb="5">
      <t>キンキュウレンラクサキ</t>
    </rPh>
    <phoneticPr fontId="2"/>
  </si>
  <si>
    <t>顧問緊急連絡先</t>
    <rPh sb="0" eb="7">
      <t>コモンキンキュウレンラクサキ</t>
    </rPh>
    <phoneticPr fontId="2"/>
  </si>
  <si>
    <t>090××××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</si>
</sst>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21" x14ac:knownFonts="1">
    <font>
      <sz val="11"/>
      <name val="ＭＳ Ｐゴシック"/>
      <family val="3"/>
      <charset val="128"/>
    </font>
    <font>
      <b/>
      <sz val="12"/>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font>
    <font>
      <b/>
      <sz val="16"/>
      <name val="ＭＳ ゴシック"/>
      <family val="3"/>
      <charset val="128"/>
    </font>
    <font>
      <sz val="11"/>
      <color rgb="FFFF0000"/>
      <name val="ＭＳ Ｐゴシック"/>
      <family val="3"/>
      <charset val="128"/>
    </font>
    <font>
      <sz val="11"/>
      <color rgb="FF7030A0"/>
      <name val="ＭＳ Ｐゴシック"/>
      <family val="3"/>
      <charset val="128"/>
    </font>
    <font>
      <sz val="11"/>
      <color rgb="FF7030A0"/>
      <name val="ＭＳ ゴシック"/>
      <family val="3"/>
      <charset val="128"/>
    </font>
    <font>
      <sz val="12"/>
      <name val="ＭＳ Ｐゴシック"/>
      <family val="3"/>
      <charset val="128"/>
    </font>
    <font>
      <b/>
      <sz val="11"/>
      <name val="ＭＳ Ｐゴシック"/>
      <family val="3"/>
      <charset val="128"/>
    </font>
    <font>
      <sz val="9"/>
      <color indexed="81"/>
      <name val="ＭＳ Ｐゴシック"/>
      <family val="3"/>
      <charset val="128"/>
    </font>
    <font>
      <b/>
      <sz val="10"/>
      <name val="ＭＳ Ｐゴシック"/>
      <family val="3"/>
      <charset val="128"/>
    </font>
    <font>
      <b/>
      <sz val="14"/>
      <name val="ＭＳ Ｐゴシック"/>
      <family val="3"/>
      <charset val="128"/>
    </font>
    <font>
      <b/>
      <sz val="11"/>
      <color rgb="FFFF0000"/>
      <name val="ＭＳ Ｐゴシック"/>
      <family val="3"/>
      <charset val="128"/>
    </font>
    <font>
      <b/>
      <sz val="9"/>
      <color rgb="FFFF0000"/>
      <name val="ＭＳ Ｐゴシック"/>
      <family val="3"/>
      <charset val="128"/>
    </font>
    <font>
      <sz val="11"/>
      <color theme="1"/>
      <name val="ＭＳ Ｐゴシック"/>
      <family val="3"/>
      <charset val="128"/>
    </font>
    <font>
      <b/>
      <sz val="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8">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25">
    <xf numFmtId="0" fontId="0" fillId="0" borderId="0" xfId="0">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3" xfId="0" applyBorder="1">
      <alignment vertical="center"/>
    </xf>
    <xf numFmtId="0" fontId="7" fillId="0" borderId="0" xfId="0" applyFont="1">
      <alignment vertical="center"/>
    </xf>
    <xf numFmtId="0" fontId="9" fillId="0" borderId="0" xfId="0" applyFont="1">
      <alignment vertical="center"/>
    </xf>
    <xf numFmtId="0" fontId="10" fillId="0" borderId="0" xfId="0" applyFont="1" applyAlignment="1">
      <alignment horizontal="left" vertical="center" indent="1"/>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0" fillId="0" borderId="0" xfId="0" applyFont="1" applyAlignment="1">
      <alignment horizont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5" fillId="0" borderId="8" xfId="0" applyFont="1" applyBorder="1" applyAlignment="1">
      <alignment horizontal="center" vertical="center" wrapText="1"/>
    </xf>
    <xf numFmtId="0" fontId="12" fillId="0" borderId="0" xfId="0" applyFont="1" applyAlignment="1">
      <alignment horizontal="center" vertical="center"/>
    </xf>
    <xf numFmtId="0" fontId="17" fillId="0" borderId="0" xfId="0" applyFont="1">
      <alignment vertical="center"/>
    </xf>
    <xf numFmtId="0" fontId="18" fillId="0" borderId="0" xfId="0" applyFont="1" applyAlignment="1">
      <alignment horizontal="center" vertical="center"/>
    </xf>
    <xf numFmtId="0" fontId="6" fillId="0" borderId="3" xfId="0" applyFont="1" applyBorder="1" applyAlignment="1">
      <alignment horizontal="center" vertical="center"/>
    </xf>
    <xf numFmtId="0" fontId="9" fillId="0" borderId="0" xfId="0" applyFont="1" applyAlignment="1">
      <alignment horizontal="right" vertical="center"/>
    </xf>
    <xf numFmtId="0" fontId="12" fillId="0" borderId="0" xfId="0" quotePrefix="1" applyFont="1">
      <alignment vertical="center"/>
    </xf>
    <xf numFmtId="0" fontId="12" fillId="0" borderId="0" xfId="0" applyFont="1">
      <alignment vertical="center"/>
    </xf>
    <xf numFmtId="0" fontId="0" fillId="2" borderId="0" xfId="0" applyFill="1">
      <alignment vertical="center"/>
    </xf>
    <xf numFmtId="0" fontId="0" fillId="0" borderId="2" xfId="0" applyBorder="1" applyAlignment="1">
      <alignment horizontal="center" vertical="center"/>
    </xf>
    <xf numFmtId="0" fontId="0" fillId="0" borderId="3" xfId="0" applyBorder="1" applyAlignment="1">
      <alignment horizontal="centerContinuous" vertical="center"/>
    </xf>
    <xf numFmtId="0" fontId="0" fillId="0" borderId="3" xfId="0"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vertical="center" wrapText="1"/>
    </xf>
    <xf numFmtId="0" fontId="11" fillId="0" borderId="0" xfId="0" applyFont="1" applyAlignment="1">
      <alignment horizontal="right" vertical="center" indent="1"/>
    </xf>
    <xf numFmtId="0" fontId="11" fillId="0" borderId="0" xfId="0" applyFont="1" applyAlignment="1">
      <alignment horizontal="left" vertical="center" indent="1"/>
    </xf>
    <xf numFmtId="0" fontId="0" fillId="0" borderId="0" xfId="0" applyProtection="1">
      <alignment vertical="center"/>
      <protection locked="0"/>
    </xf>
    <xf numFmtId="177" fontId="0" fillId="0" borderId="0" xfId="0" applyNumberFormat="1" applyProtection="1">
      <alignment vertical="center"/>
      <protection locked="0"/>
    </xf>
    <xf numFmtId="0" fontId="0" fillId="0" borderId="3" xfId="0"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7" fillId="0" borderId="3" xfId="0" applyFont="1" applyBorder="1" applyAlignment="1">
      <alignment horizontal="centerContinuous" vertical="center"/>
    </xf>
    <xf numFmtId="0" fontId="0" fillId="0" borderId="0" xfId="0" applyAlignment="1">
      <alignment horizontal="centerContinuous" vertical="center"/>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6" fillId="0" borderId="0" xfId="0" applyFont="1" applyProtection="1">
      <alignment vertical="center"/>
      <protection locked="0"/>
    </xf>
    <xf numFmtId="0" fontId="0" fillId="0" borderId="3" xfId="0" applyBorder="1" applyAlignment="1" applyProtection="1">
      <alignment horizontal="left" vertical="center"/>
      <protection locked="0"/>
    </xf>
    <xf numFmtId="0" fontId="0" fillId="2" borderId="0" xfId="0" applyFill="1" applyAlignment="1" applyProtection="1">
      <alignment horizontal="center" vertical="center"/>
      <protection locked="0"/>
    </xf>
    <xf numFmtId="0" fontId="13" fillId="0" borderId="3" xfId="0" applyFont="1" applyBorder="1" applyAlignment="1">
      <alignment horizontal="center" vertical="center"/>
    </xf>
    <xf numFmtId="0" fontId="0" fillId="0" borderId="3" xfId="0" applyBorder="1" applyProtection="1">
      <alignment vertical="center"/>
      <protection locked="0"/>
    </xf>
    <xf numFmtId="177" fontId="0" fillId="0" borderId="3" xfId="0" applyNumberFormat="1" applyBorder="1" applyProtection="1">
      <alignment vertical="center"/>
      <protection locked="0"/>
    </xf>
    <xf numFmtId="0" fontId="15"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20" fillId="0" borderId="8" xfId="0" applyFont="1" applyBorder="1" applyAlignment="1">
      <alignment horizontal="center" vertical="center" wrapText="1"/>
    </xf>
    <xf numFmtId="0" fontId="0" fillId="0" borderId="0" xfId="0" applyAlignment="1">
      <alignment vertical="center" wrapText="1"/>
    </xf>
    <xf numFmtId="0" fontId="13" fillId="3" borderId="3" xfId="0" applyFont="1" applyFill="1" applyBorder="1" applyAlignment="1">
      <alignment vertical="center" wrapText="1"/>
    </xf>
    <xf numFmtId="0" fontId="13" fillId="3" borderId="3" xfId="0" applyFont="1" applyFill="1" applyBorder="1">
      <alignment vertical="center"/>
    </xf>
    <xf numFmtId="0" fontId="13" fillId="2" borderId="3" xfId="0" applyFont="1" applyFill="1" applyBorder="1" applyAlignment="1">
      <alignment horizontal="left" vertical="center" wrapText="1"/>
    </xf>
    <xf numFmtId="0" fontId="13" fillId="0" borderId="0" xfId="0" applyFont="1">
      <alignment vertical="center"/>
    </xf>
    <xf numFmtId="0" fontId="13" fillId="0" borderId="3" xfId="0" applyFont="1" applyBorder="1" applyAlignment="1">
      <alignment horizontal="center" vertical="center" wrapText="1"/>
    </xf>
    <xf numFmtId="0" fontId="19" fillId="0" borderId="0" xfId="0" applyFont="1">
      <alignment vertical="center"/>
    </xf>
    <xf numFmtId="0" fontId="0" fillId="2" borderId="3" xfId="0" applyFill="1" applyBorder="1" applyAlignment="1" applyProtection="1">
      <alignment horizontal="right" vertical="center"/>
      <protection locked="0"/>
    </xf>
    <xf numFmtId="0" fontId="0" fillId="0" borderId="0" xfId="0" applyAlignment="1" applyProtection="1">
      <alignment horizontal="center" vertical="center"/>
      <protection locked="0"/>
    </xf>
    <xf numFmtId="0" fontId="19" fillId="0" borderId="0" xfId="0" applyFont="1" applyAlignment="1">
      <alignment horizontal="center" vertical="center"/>
    </xf>
    <xf numFmtId="177" fontId="19" fillId="0" borderId="0" xfId="0" applyNumberFormat="1" applyFont="1" applyAlignment="1">
      <alignment horizontal="center" vertical="center"/>
    </xf>
    <xf numFmtId="49" fontId="0" fillId="0" borderId="3" xfId="0" applyNumberFormat="1" applyBorder="1" applyAlignment="1" applyProtection="1">
      <alignment horizontal="center" vertical="center"/>
      <protection locked="0"/>
    </xf>
    <xf numFmtId="0" fontId="16" fillId="0" borderId="0" xfId="0" quotePrefix="1" applyFont="1" applyAlignment="1">
      <alignment horizontal="centerContinuous" vertical="center"/>
    </xf>
    <xf numFmtId="0" fontId="16" fillId="0" borderId="0" xfId="0" applyFont="1" applyAlignment="1">
      <alignment horizontal="centerContinuous"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left" vertical="center"/>
    </xf>
    <xf numFmtId="0" fontId="0" fillId="0" borderId="1" xfId="0" applyBorder="1" applyAlignment="1">
      <alignment horizontal="center" vertical="center"/>
    </xf>
    <xf numFmtId="0" fontId="13" fillId="0" borderId="10" xfId="0" quotePrefix="1" applyFont="1"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indent="1"/>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0" fillId="0" borderId="12" xfId="0" quotePrefix="1" applyBorder="1" applyAlignment="1">
      <alignment horizontal="center" vertical="center"/>
    </xf>
    <xf numFmtId="0" fontId="0" fillId="0" borderId="13" xfId="0" quotePrefix="1" applyBorder="1" applyAlignment="1">
      <alignment horizontal="center" vertical="center"/>
    </xf>
    <xf numFmtId="0" fontId="0" fillId="0" borderId="13" xfId="0" applyBorder="1" applyAlignment="1">
      <alignment horizontal="center" vertical="center"/>
    </xf>
    <xf numFmtId="0" fontId="7" fillId="0" borderId="13" xfId="0" quotePrefix="1" applyFont="1" applyBorder="1" applyAlignment="1">
      <alignment horizontal="center" vertical="center" wrapText="1"/>
    </xf>
    <xf numFmtId="0" fontId="7" fillId="0" borderId="13" xfId="0" applyFont="1" applyBorder="1" applyAlignment="1">
      <alignment vertical="center" wrapText="1"/>
    </xf>
    <xf numFmtId="0" fontId="7" fillId="0" borderId="19" xfId="0" applyFont="1" applyBorder="1" applyAlignment="1">
      <alignment vertical="center" wrapText="1"/>
    </xf>
    <xf numFmtId="0" fontId="0" fillId="0" borderId="15" xfId="0" quotePrefix="1" applyBorder="1" applyAlignment="1">
      <alignment horizontal="center" vertical="center"/>
    </xf>
    <xf numFmtId="0" fontId="0" fillId="0" borderId="14" xfId="0" applyBorder="1" applyAlignment="1">
      <alignment horizontal="center" vertical="center"/>
    </xf>
    <xf numFmtId="0" fontId="0" fillId="0" borderId="14" xfId="0" quotePrefix="1" applyBorder="1" applyAlignment="1">
      <alignment horizontal="center" vertical="center"/>
    </xf>
    <xf numFmtId="0" fontId="0" fillId="0" borderId="14" xfId="0" applyBorder="1">
      <alignment vertical="center"/>
    </xf>
    <xf numFmtId="0" fontId="0" fillId="0" borderId="20" xfId="0" applyBorder="1">
      <alignment vertical="center"/>
    </xf>
    <xf numFmtId="0" fontId="6" fillId="0" borderId="3" xfId="0" applyFont="1" applyBorder="1" applyAlignment="1">
      <alignment horizontal="right" vertical="center" indent="1"/>
    </xf>
    <xf numFmtId="177" fontId="0" fillId="0" borderId="3" xfId="0" applyNumberFormat="1"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6" fillId="0" borderId="4" xfId="0" applyFont="1" applyBorder="1" applyAlignment="1">
      <alignment horizontal="right" vertical="center" indent="1"/>
    </xf>
    <xf numFmtId="0" fontId="0" fillId="0" borderId="4" xfId="0" applyBorder="1" applyAlignment="1">
      <alignment horizontal="center" vertical="center"/>
    </xf>
    <xf numFmtId="177" fontId="0" fillId="0" borderId="4" xfId="0" applyNumberFormat="1" applyBorder="1" applyAlignment="1">
      <alignment horizontal="center" vertical="center"/>
    </xf>
    <xf numFmtId="0" fontId="0" fillId="0" borderId="22" xfId="0" applyBorder="1" applyAlignment="1">
      <alignment horizontal="center" vertical="center"/>
    </xf>
    <xf numFmtId="58" fontId="0" fillId="0" borderId="0" xfId="0" applyNumberFormat="1" applyAlignment="1">
      <alignment horizontal="left" vertical="center"/>
    </xf>
    <xf numFmtId="0" fontId="5" fillId="0" borderId="0" xfId="0" applyFont="1" applyAlignment="1">
      <alignment horizontal="right" indent="2"/>
    </xf>
    <xf numFmtId="0" fontId="0" fillId="0" borderId="6" xfId="0" applyBorder="1" applyAlignment="1">
      <alignment horizontal="center" vertical="center"/>
    </xf>
    <xf numFmtId="0" fontId="5" fillId="0" borderId="6" xfId="0" applyFont="1" applyBorder="1" applyAlignment="1">
      <alignment horizontal="right" indent="2"/>
    </xf>
    <xf numFmtId="0" fontId="5" fillId="0" borderId="6" xfId="0" applyFont="1" applyBorder="1" applyAlignment="1">
      <alignment horizontal="left"/>
    </xf>
    <xf numFmtId="0" fontId="0" fillId="0" borderId="5" xfId="0" applyBorder="1">
      <alignment vertical="center"/>
    </xf>
    <xf numFmtId="0" fontId="5" fillId="0" borderId="5" xfId="0" applyFont="1" applyBorder="1">
      <alignment vertical="center"/>
    </xf>
    <xf numFmtId="0" fontId="5" fillId="0" borderId="0" xfId="0" applyFont="1">
      <alignment vertical="center"/>
    </xf>
    <xf numFmtId="0" fontId="5" fillId="0" borderId="0" xfId="0" applyFont="1" applyAlignment="1">
      <alignment horizontal="center"/>
    </xf>
    <xf numFmtId="0" fontId="4" fillId="0" borderId="0" xfId="0" applyFont="1">
      <alignment vertical="center"/>
    </xf>
    <xf numFmtId="0" fontId="12"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wrapText="1" shrinkToFit="1"/>
    </xf>
    <xf numFmtId="0" fontId="0" fillId="0" borderId="0" xfId="0"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wrapText="1"/>
    </xf>
    <xf numFmtId="0" fontId="5" fillId="0" borderId="0" xfId="0" applyFont="1" applyAlignment="1">
      <alignment horizontal="right" indent="2"/>
    </xf>
    <xf numFmtId="0" fontId="5" fillId="0" borderId="6" xfId="0" applyFont="1" applyBorder="1" applyAlignment="1">
      <alignment horizontal="right" indent="2"/>
    </xf>
    <xf numFmtId="0" fontId="3" fillId="0" borderId="0" xfId="0" quotePrefix="1" applyFont="1" applyAlignment="1">
      <alignment horizontal="center" vertical="center"/>
    </xf>
    <xf numFmtId="0" fontId="3" fillId="0" borderId="0" xfId="0" applyFont="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3" xfId="0" quotePrefix="1" applyBorder="1" applyAlignment="1">
      <alignment horizontal="center" vertical="center"/>
    </xf>
    <xf numFmtId="0" fontId="0" fillId="0" borderId="13" xfId="0" applyBorder="1" applyAlignment="1">
      <alignment horizontal="center" vertical="center"/>
    </xf>
    <xf numFmtId="176" fontId="0" fillId="0" borderId="0" xfId="0" quotePrefix="1" applyNumberFormat="1" applyAlignment="1">
      <alignment horizontal="right" vertical="center"/>
    </xf>
    <xf numFmtId="0" fontId="0" fillId="0" borderId="2"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D33422B0-DA43-47CC-AA88-210EB2CFC700}"/>
            </a:ext>
          </a:extLst>
        </xdr:cNvPr>
        <xdr:cNvSpPr/>
      </xdr:nvSpPr>
      <xdr:spPr bwMode="auto">
        <a:xfrm>
          <a:off x="63062" y="257504"/>
          <a:ext cx="1036583" cy="307427"/>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85CB1524-4ED4-47E3-8743-AC33EB4D584D}"/>
            </a:ext>
          </a:extLst>
        </xdr:cNvPr>
        <xdr:cNvSpPr/>
      </xdr:nvSpPr>
      <xdr:spPr bwMode="auto">
        <a:xfrm>
          <a:off x="1702677" y="851338"/>
          <a:ext cx="546537" cy="325821"/>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478221</xdr:colOff>
      <xdr:row>7</xdr:row>
      <xdr:rowOff>168519</xdr:rowOff>
    </xdr:from>
    <xdr:to>
      <xdr:col>4</xdr:col>
      <xdr:colOff>1318846</xdr:colOff>
      <xdr:row>9</xdr:row>
      <xdr:rowOff>80596</xdr:rowOff>
    </xdr:to>
    <xdr:sp macro="" textlink="">
      <xdr:nvSpPr>
        <xdr:cNvPr id="4" name="角丸四角形吹き出し 3">
          <a:extLst>
            <a:ext uri="{FF2B5EF4-FFF2-40B4-BE49-F238E27FC236}">
              <a16:creationId xmlns:a16="http://schemas.microsoft.com/office/drawing/2014/main" id="{F921556B-8F91-4EC8-8752-7EF1408CB42E}"/>
            </a:ext>
          </a:extLst>
        </xdr:cNvPr>
        <xdr:cNvSpPr/>
      </xdr:nvSpPr>
      <xdr:spPr bwMode="auto">
        <a:xfrm>
          <a:off x="2595702" y="2080846"/>
          <a:ext cx="1602625" cy="586154"/>
        </a:xfrm>
        <a:prstGeom prst="wedgeRoundRectCallout">
          <a:avLst>
            <a:gd name="adj1" fmla="val -17216"/>
            <a:gd name="adj2" fmla="val 63482"/>
            <a:gd name="adj3" fmla="val 16667"/>
          </a:avLst>
        </a:prstGeom>
        <a:solidFill>
          <a:srgbClr val="FFFF0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000">
              <a:solidFill>
                <a:schemeClr val="tx1"/>
              </a:solidFill>
            </a:rPr>
            <a:t>西暦で入力。</a:t>
          </a:r>
          <a:r>
            <a:rPr kumimoji="1" lang="en-US" altLang="ja-JP" sz="1000">
              <a:solidFill>
                <a:schemeClr val="tx1"/>
              </a:solidFill>
            </a:rPr>
            <a:t>2000/01/01</a:t>
          </a:r>
          <a:r>
            <a:rPr kumimoji="1" lang="ja-JP" altLang="en-US" sz="1000">
              <a:solidFill>
                <a:schemeClr val="tx1"/>
              </a:solidFill>
            </a:rPr>
            <a:t>のように入力すると、</a:t>
          </a:r>
          <a:r>
            <a:rPr kumimoji="1" lang="en-US" altLang="ja-JP" sz="1000">
              <a:solidFill>
                <a:schemeClr val="tx1"/>
              </a:solidFill>
            </a:rPr>
            <a:t>2000</a:t>
          </a:r>
          <a:r>
            <a:rPr kumimoji="1" lang="ja-JP" altLang="en-US" sz="1000">
              <a:solidFill>
                <a:schemeClr val="tx1"/>
              </a:solidFill>
            </a:rPr>
            <a:t>年</a:t>
          </a:r>
          <a:r>
            <a:rPr kumimoji="1" lang="en-US" altLang="ja-JP" sz="1000">
              <a:solidFill>
                <a:schemeClr val="tx1"/>
              </a:solidFill>
            </a:rPr>
            <a:t>1</a:t>
          </a:r>
          <a:r>
            <a:rPr kumimoji="1" lang="ja-JP" altLang="en-US" sz="1000">
              <a:solidFill>
                <a:schemeClr val="tx1"/>
              </a:solidFill>
            </a:rPr>
            <a:t>月</a:t>
          </a:r>
          <a:r>
            <a:rPr kumimoji="1" lang="en-US" altLang="ja-JP" sz="1000">
              <a:solidFill>
                <a:schemeClr val="tx1"/>
              </a:solidFill>
            </a:rPr>
            <a:t>1</a:t>
          </a:r>
          <a:r>
            <a:rPr kumimoji="1" lang="ja-JP" altLang="en-US" sz="1000">
              <a:solidFill>
                <a:schemeClr val="tx1"/>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39748E16-BCFE-46D2-AA04-8E96CD539D3E}"/>
            </a:ext>
          </a:extLst>
        </xdr:cNvPr>
        <xdr:cNvSpPr/>
      </xdr:nvSpPr>
      <xdr:spPr bwMode="auto">
        <a:xfrm>
          <a:off x="399394" y="835573"/>
          <a:ext cx="1234965" cy="357352"/>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AA1C0BC7-1E0B-4814-BBFD-73B12F72AC6F}"/>
            </a:ext>
          </a:extLst>
        </xdr:cNvPr>
        <xdr:cNvSpPr/>
      </xdr:nvSpPr>
      <xdr:spPr bwMode="auto">
        <a:xfrm>
          <a:off x="1492469" y="168167"/>
          <a:ext cx="2039007" cy="215462"/>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5E896BF6-9427-433B-98F8-EA440660EBDB}"/>
            </a:ext>
          </a:extLst>
        </xdr:cNvPr>
        <xdr:cNvSpPr/>
      </xdr:nvSpPr>
      <xdr:spPr bwMode="auto">
        <a:xfrm>
          <a:off x="1270438" y="1037896"/>
          <a:ext cx="15213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85135</xdr:colOff>
      <xdr:row>6</xdr:row>
      <xdr:rowOff>53340</xdr:rowOff>
    </xdr:from>
    <xdr:to>
      <xdr:col>4</xdr:col>
      <xdr:colOff>914401</xdr:colOff>
      <xdr:row>7</xdr:row>
      <xdr:rowOff>187084</xdr:rowOff>
    </xdr:to>
    <xdr:sp macro="" textlink="">
      <xdr:nvSpPr>
        <xdr:cNvPr id="8" name="角丸四角形吹き出し 3">
          <a:extLst>
            <a:ext uri="{FF2B5EF4-FFF2-40B4-BE49-F238E27FC236}">
              <a16:creationId xmlns:a16="http://schemas.microsoft.com/office/drawing/2014/main" id="{B10BC773-6F1E-48D6-A0A8-DB9D5E12F118}"/>
            </a:ext>
          </a:extLst>
        </xdr:cNvPr>
        <xdr:cNvSpPr/>
      </xdr:nvSpPr>
      <xdr:spPr bwMode="auto">
        <a:xfrm>
          <a:off x="1997755" y="1653540"/>
          <a:ext cx="1515066" cy="430924"/>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000" b="1">
              <a:solidFill>
                <a:srgbClr val="FF0000"/>
              </a:solidFill>
            </a:rPr>
            <a:t>氏名の入力は、必ず右下を参照してください</a:t>
          </a:r>
        </a:p>
      </xdr:txBody>
    </xdr:sp>
    <xdr:clientData fPrintsWithSheet="0"/>
  </xdr:twoCellAnchor>
  <xdr:oneCellAnchor>
    <xdr:from>
      <xdr:col>0</xdr:col>
      <xdr:colOff>189763</xdr:colOff>
      <xdr:row>19</xdr:row>
      <xdr:rowOff>159475</xdr:rowOff>
    </xdr:from>
    <xdr:ext cx="3291052" cy="853966"/>
    <xdr:sp macro="" textlink="">
      <xdr:nvSpPr>
        <xdr:cNvPr id="9" name="テキスト ボックス 8">
          <a:extLst>
            <a:ext uri="{FF2B5EF4-FFF2-40B4-BE49-F238E27FC236}">
              <a16:creationId xmlns:a16="http://schemas.microsoft.com/office/drawing/2014/main" id="{21B91ABF-07CA-6BE5-FD2D-012EC4D50923}"/>
            </a:ext>
          </a:extLst>
        </xdr:cNvPr>
        <xdr:cNvSpPr txBox="1"/>
      </xdr:nvSpPr>
      <xdr:spPr>
        <a:xfrm>
          <a:off x="189763" y="4640035"/>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4</xdr:col>
      <xdr:colOff>1022412</xdr:colOff>
      <xdr:row>19</xdr:row>
      <xdr:rowOff>158717</xdr:rowOff>
    </xdr:from>
    <xdr:ext cx="3578774" cy="1562099"/>
    <xdr:sp macro="" textlink="">
      <xdr:nvSpPr>
        <xdr:cNvPr id="10" name="テキスト ボックス 9">
          <a:extLst>
            <a:ext uri="{FF2B5EF4-FFF2-40B4-BE49-F238E27FC236}">
              <a16:creationId xmlns:a16="http://schemas.microsoft.com/office/drawing/2014/main" id="{BF38027F-1FD0-474B-8EE7-2BE69C849AD6}"/>
            </a:ext>
          </a:extLst>
        </xdr:cNvPr>
        <xdr:cNvSpPr txBox="1"/>
      </xdr:nvSpPr>
      <xdr:spPr>
        <a:xfrm>
          <a:off x="3620832" y="4639277"/>
          <a:ext cx="3578774" cy="156209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2000">
              <a:solidFill>
                <a:srgbClr val="FF0000"/>
              </a:solidFill>
            </a:rPr>
            <a:t>※</a:t>
          </a:r>
          <a:r>
            <a:rPr kumimoji="1" lang="ja-JP" altLang="en-US" sz="2000">
              <a:solidFill>
                <a:srgbClr val="FF0000"/>
              </a:solidFill>
            </a:rPr>
            <a:t>性・名の入力時にスペースは入れないでください。</a:t>
          </a:r>
          <a:endParaRPr kumimoji="1" lang="en-US" altLang="ja-JP" sz="2000">
            <a:solidFill>
              <a:srgbClr val="FF0000"/>
            </a:solidFill>
          </a:endParaRPr>
        </a:p>
        <a:p>
          <a:pPr algn="l"/>
          <a:r>
            <a:rPr kumimoji="1" lang="ja-JP" altLang="en-US" sz="2000">
              <a:solidFill>
                <a:srgbClr val="FF0000"/>
              </a:solidFill>
            </a:rPr>
            <a:t>　◎宮城　　　　</a:t>
          </a:r>
          <a:r>
            <a:rPr kumimoji="1" lang="en-US" altLang="ja-JP" sz="2000">
              <a:solidFill>
                <a:srgbClr val="FF0000"/>
              </a:solidFill>
            </a:rPr>
            <a:t>×</a:t>
          </a:r>
          <a:r>
            <a:rPr kumimoji="1" lang="ja-JP" altLang="en-US" sz="2000">
              <a:solidFill>
                <a:srgbClr val="FF0000"/>
              </a:solidFill>
            </a:rPr>
            <a:t>宮　城</a:t>
          </a:r>
          <a:endParaRPr kumimoji="1" lang="en-US" altLang="ja-JP" sz="2000">
            <a:solidFill>
              <a:srgbClr val="FF0000"/>
            </a:solidFill>
          </a:endParaRPr>
        </a:p>
        <a:p>
          <a:pPr algn="l"/>
          <a:r>
            <a:rPr kumimoji="1" lang="en-US" altLang="ja-JP" sz="1200"/>
            <a:t>※</a:t>
          </a:r>
          <a:r>
            <a:rPr kumimoji="1" lang="ja-JP" altLang="en-US" sz="1200"/>
            <a:t>生年月日は　</a:t>
          </a:r>
          <a:r>
            <a:rPr kumimoji="1" lang="en-US" altLang="ja-JP" sz="1200"/>
            <a:t>2001/12/24</a:t>
          </a:r>
          <a:r>
            <a:rPr kumimoji="1" lang="ja-JP" altLang="en-US" sz="1200"/>
            <a:t>　のように入力すれば自動的に表示されます。</a:t>
          </a:r>
        </a:p>
      </xdr:txBody>
    </xdr:sp>
    <xdr:clientData/>
  </xdr:oneCellAnchor>
  <xdr:twoCellAnchor>
    <xdr:from>
      <xdr:col>6</xdr:col>
      <xdr:colOff>169984</xdr:colOff>
      <xdr:row>1</xdr:row>
      <xdr:rowOff>167640</xdr:rowOff>
    </xdr:from>
    <xdr:to>
      <xdr:col>9</xdr:col>
      <xdr:colOff>304800</xdr:colOff>
      <xdr:row>8</xdr:row>
      <xdr:rowOff>134815</xdr:rowOff>
    </xdr:to>
    <xdr:sp macro="" textlink="">
      <xdr:nvSpPr>
        <xdr:cNvPr id="11" name="角丸四角形吹き出し 3">
          <a:extLst>
            <a:ext uri="{FF2B5EF4-FFF2-40B4-BE49-F238E27FC236}">
              <a16:creationId xmlns:a16="http://schemas.microsoft.com/office/drawing/2014/main" id="{04CFFB11-5B22-4374-97CD-2060EAE8A989}"/>
            </a:ext>
          </a:extLst>
        </xdr:cNvPr>
        <xdr:cNvSpPr/>
      </xdr:nvSpPr>
      <xdr:spPr bwMode="auto">
        <a:xfrm>
          <a:off x="3979984" y="350520"/>
          <a:ext cx="2344616" cy="1978855"/>
        </a:xfrm>
        <a:prstGeom prst="wedgeRoundRectCallout">
          <a:avLst>
            <a:gd name="adj1" fmla="val -36889"/>
            <a:gd name="adj2" fmla="val 62562"/>
            <a:gd name="adj3" fmla="val 16667"/>
          </a:avLst>
        </a:prstGeom>
        <a:solidFill>
          <a:srgbClr val="00B0F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000" b="1">
              <a:solidFill>
                <a:schemeClr val="tx1"/>
              </a:solidFill>
            </a:rPr>
            <a:t>シングルスのランキングではありません。</a:t>
          </a:r>
          <a:endParaRPr kumimoji="1" lang="en-US" altLang="ja-JP" sz="1000" b="1">
            <a:solidFill>
              <a:schemeClr val="tx1"/>
            </a:solidFill>
          </a:endParaRPr>
        </a:p>
        <a:p>
          <a:pPr algn="l"/>
          <a:r>
            <a:rPr kumimoji="1" lang="ja-JP" altLang="en-US" sz="1000" b="1">
              <a:solidFill>
                <a:schemeClr val="tx1"/>
              </a:solidFill>
            </a:rPr>
            <a:t>新人個人戦の結果のみを選択してください。</a:t>
          </a:r>
          <a:endParaRPr kumimoji="1" lang="en-US" altLang="ja-JP" sz="1000" b="1">
            <a:solidFill>
              <a:schemeClr val="tx1"/>
            </a:solidFill>
          </a:endParaRPr>
        </a:p>
        <a:p>
          <a:pPr algn="l"/>
          <a:r>
            <a:rPr kumimoji="1" lang="ja-JP" altLang="en-US" sz="1000" b="1">
              <a:solidFill>
                <a:schemeClr val="tx1"/>
              </a:solidFill>
            </a:rPr>
            <a:t>上位から</a:t>
          </a:r>
          <a:endParaRPr kumimoji="1" lang="en-US" altLang="ja-JP" sz="1000" b="1">
            <a:solidFill>
              <a:schemeClr val="tx1"/>
            </a:solidFill>
          </a:endParaRPr>
        </a:p>
        <a:p>
          <a:pPr algn="l"/>
          <a:r>
            <a:rPr kumimoji="1" lang="ja-JP" altLang="en-US" sz="1000" b="1">
              <a:solidFill>
                <a:schemeClr val="tx1"/>
              </a:solidFill>
            </a:rPr>
            <a:t>・１</a:t>
          </a:r>
          <a:endParaRPr kumimoji="1" lang="en-US" altLang="ja-JP" sz="1000" b="1">
            <a:solidFill>
              <a:schemeClr val="tx1"/>
            </a:solidFill>
          </a:endParaRPr>
        </a:p>
        <a:p>
          <a:pPr algn="l"/>
          <a:r>
            <a:rPr kumimoji="1" lang="ja-JP" altLang="en-US" sz="1000" b="1">
              <a:solidFill>
                <a:schemeClr val="tx1"/>
              </a:solidFill>
            </a:rPr>
            <a:t>・２</a:t>
          </a:r>
          <a:endParaRPr kumimoji="1" lang="en-US" altLang="ja-JP" sz="1000" b="1">
            <a:solidFill>
              <a:schemeClr val="tx1"/>
            </a:solidFill>
          </a:endParaRPr>
        </a:p>
        <a:p>
          <a:pPr algn="l"/>
          <a:r>
            <a:rPr kumimoji="1" lang="ja-JP" altLang="en-US" sz="1000" b="1">
              <a:solidFill>
                <a:schemeClr val="tx1"/>
              </a:solidFill>
            </a:rPr>
            <a:t>・ベスト４（３位か４位）</a:t>
          </a:r>
          <a:endParaRPr kumimoji="1" lang="en-US" altLang="ja-JP" sz="1000" b="1">
            <a:solidFill>
              <a:schemeClr val="tx1"/>
            </a:solidFill>
          </a:endParaRPr>
        </a:p>
        <a:p>
          <a:pPr algn="l"/>
          <a:r>
            <a:rPr kumimoji="1" lang="ja-JP" altLang="en-US" sz="1000" b="1">
              <a:solidFill>
                <a:schemeClr val="tx1"/>
              </a:solidFill>
            </a:rPr>
            <a:t>・ベスト８（５～８位）</a:t>
          </a:r>
          <a:endParaRPr kumimoji="1" lang="en-US" altLang="ja-JP" sz="1000" b="1">
            <a:solidFill>
              <a:schemeClr val="tx1"/>
            </a:solidFill>
          </a:endParaRPr>
        </a:p>
        <a:p>
          <a:pPr algn="l"/>
          <a:r>
            <a:rPr kumimoji="1" lang="ja-JP" altLang="en-US" sz="1000" b="1">
              <a:solidFill>
                <a:schemeClr val="tx1"/>
              </a:solidFill>
            </a:rPr>
            <a:t>・ベスト１６</a:t>
          </a:r>
          <a:endParaRPr kumimoji="1" lang="en-US" altLang="ja-JP" sz="1000" b="1">
            <a:solidFill>
              <a:schemeClr val="tx1"/>
            </a:solidFill>
          </a:endParaRPr>
        </a:p>
        <a:p>
          <a:pPr algn="l"/>
          <a:r>
            <a:rPr kumimoji="1" lang="ja-JP" altLang="en-US" sz="1000" b="1">
              <a:solidFill>
                <a:schemeClr val="tx1"/>
              </a:solidFill>
            </a:rPr>
            <a:t>それ以下の記載は必要ありません</a:t>
          </a:r>
          <a:endParaRPr kumimoji="1" lang="en-US" altLang="ja-JP" sz="1000" b="1">
            <a:solidFill>
              <a:schemeClr val="tx1"/>
            </a:solidFill>
          </a:endParaRPr>
        </a:p>
      </xdr:txBody>
    </xdr:sp>
    <xdr:clientData fPrintsWithSheet="0"/>
  </xdr:twoCellAnchor>
  <xdr:twoCellAnchor>
    <xdr:from>
      <xdr:col>8</xdr:col>
      <xdr:colOff>203102</xdr:colOff>
      <xdr:row>8</xdr:row>
      <xdr:rowOff>259080</xdr:rowOff>
    </xdr:from>
    <xdr:to>
      <xdr:col>12</xdr:col>
      <xdr:colOff>19929</xdr:colOff>
      <xdr:row>9</xdr:row>
      <xdr:rowOff>305972</xdr:rowOff>
    </xdr:to>
    <xdr:sp macro="" textlink="">
      <xdr:nvSpPr>
        <xdr:cNvPr id="13" name="角丸四角形吹き出し 3">
          <a:extLst>
            <a:ext uri="{FF2B5EF4-FFF2-40B4-BE49-F238E27FC236}">
              <a16:creationId xmlns:a16="http://schemas.microsoft.com/office/drawing/2014/main" id="{61AA9879-B017-420C-B477-3F1776CA35AF}"/>
            </a:ext>
          </a:extLst>
        </xdr:cNvPr>
        <xdr:cNvSpPr/>
      </xdr:nvSpPr>
      <xdr:spPr bwMode="auto">
        <a:xfrm>
          <a:off x="6687722" y="2453640"/>
          <a:ext cx="2255227" cy="427892"/>
        </a:xfrm>
        <a:prstGeom prst="wedgeRoundRectCallout">
          <a:avLst>
            <a:gd name="adj1" fmla="val -62687"/>
            <a:gd name="adj2" fmla="val 26016"/>
            <a:gd name="adj3" fmla="val 16667"/>
          </a:avLst>
        </a:prstGeom>
        <a:solidFill>
          <a:srgbClr val="FF000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en-US" altLang="ja-JP" sz="1100" b="1">
              <a:solidFill>
                <a:schemeClr val="tx1"/>
              </a:solidFill>
            </a:rPr>
            <a:t>D</a:t>
          </a:r>
          <a:r>
            <a:rPr kumimoji="1" lang="ja-JP" altLang="en-US" sz="1100" b="1">
              <a:solidFill>
                <a:schemeClr val="tx1"/>
              </a:solidFill>
            </a:rPr>
            <a:t>のポイントランキングの順位を入力してください。</a:t>
          </a:r>
          <a:endParaRPr kumimoji="1" lang="en-US" altLang="ja-JP" sz="1100" b="1">
            <a:solidFill>
              <a:schemeClr val="tx1"/>
            </a:solidFill>
          </a:endParaRPr>
        </a:p>
        <a:p>
          <a:pPr algn="ctr"/>
          <a:endParaRPr kumimoji="1" lang="en-US" altLang="ja-JP" sz="1100" b="1">
            <a:solidFill>
              <a:schemeClr val="tx1"/>
            </a:solidFill>
          </a:endParaRPr>
        </a:p>
      </xdr:txBody>
    </xdr:sp>
    <xdr:clientData fPrintsWithSheet="0"/>
  </xdr:twoCellAnchor>
  <xdr:twoCellAnchor>
    <xdr:from>
      <xdr:col>5</xdr:col>
      <xdr:colOff>79616</xdr:colOff>
      <xdr:row>6</xdr:row>
      <xdr:rowOff>45720</xdr:rowOff>
    </xdr:from>
    <xdr:to>
      <xdr:col>6</xdr:col>
      <xdr:colOff>68579</xdr:colOff>
      <xdr:row>7</xdr:row>
      <xdr:rowOff>206791</xdr:rowOff>
    </xdr:to>
    <xdr:sp macro="" textlink="">
      <xdr:nvSpPr>
        <xdr:cNvPr id="12" name="角丸四角形吹き出し 3">
          <a:extLst>
            <a:ext uri="{FF2B5EF4-FFF2-40B4-BE49-F238E27FC236}">
              <a16:creationId xmlns:a16="http://schemas.microsoft.com/office/drawing/2014/main" id="{4DC84C9E-1B14-47A0-86E5-CBEC710913EC}"/>
            </a:ext>
          </a:extLst>
        </xdr:cNvPr>
        <xdr:cNvSpPr/>
      </xdr:nvSpPr>
      <xdr:spPr bwMode="auto">
        <a:xfrm>
          <a:off x="3889616" y="1645920"/>
          <a:ext cx="1063383" cy="458251"/>
        </a:xfrm>
        <a:prstGeom prst="wedgeRoundRectCallout">
          <a:avLst>
            <a:gd name="adj1" fmla="val -26984"/>
            <a:gd name="adj2" fmla="val 157124"/>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000" b="1">
              <a:solidFill>
                <a:srgbClr val="FF0000"/>
              </a:solidFill>
            </a:rPr>
            <a:t>出場者は○を選択</a:t>
          </a: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14</xdr:col>
          <xdr:colOff>594360</xdr:colOff>
          <xdr:row>41</xdr:row>
          <xdr:rowOff>9525</xdr:rowOff>
        </xdr:to>
        <xdr:pic>
          <xdr:nvPicPr>
            <xdr:cNvPr id="4" name="図 5">
              <a:extLst>
                <a:ext uri="{FF2B5EF4-FFF2-40B4-BE49-F238E27FC236}">
                  <a16:creationId xmlns:a16="http://schemas.microsoft.com/office/drawing/2014/main" id="{73208A85-B18D-4421-B8FE-DE440BDE9A51}"/>
                </a:ext>
              </a:extLst>
            </xdr:cNvPr>
            <xdr:cNvPicPr>
              <a:picLocks noChangeAspect="1" noChangeArrowheads="1"/>
              <a:extLst>
                <a:ext uri="{84589F7E-364E-4C9E-8A38-B11213B215E9}">
                  <a14:cameraTool cellRange="団体事務局用!$A$1:$L$2" spid="_x0000_s10418"/>
                </a:ext>
              </a:extLst>
            </xdr:cNvPicPr>
          </xdr:nvPicPr>
          <xdr:blipFill>
            <a:blip xmlns:r="http://schemas.openxmlformats.org/officeDocument/2006/relationships" r:embed="rId1"/>
            <a:srcRect/>
            <a:stretch>
              <a:fillRect/>
            </a:stretch>
          </xdr:blipFill>
          <xdr:spPr bwMode="auto">
            <a:xfrm>
              <a:off x="617220" y="8153400"/>
              <a:ext cx="10645140" cy="48196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oneCellAnchor>
    <xdr:from>
      <xdr:col>9</xdr:col>
      <xdr:colOff>260985</xdr:colOff>
      <xdr:row>0</xdr:row>
      <xdr:rowOff>68580</xdr:rowOff>
    </xdr:from>
    <xdr:ext cx="6492240" cy="4221480"/>
    <xdr:sp macro="" textlink="">
      <xdr:nvSpPr>
        <xdr:cNvPr id="2" name="テキスト ボックス 1">
          <a:extLst>
            <a:ext uri="{FF2B5EF4-FFF2-40B4-BE49-F238E27FC236}">
              <a16:creationId xmlns:a16="http://schemas.microsoft.com/office/drawing/2014/main" id="{C4D21862-1147-4A8C-AC9E-A331527F4CDF}"/>
            </a:ext>
          </a:extLst>
        </xdr:cNvPr>
        <xdr:cNvSpPr txBox="1"/>
      </xdr:nvSpPr>
      <xdr:spPr>
        <a:xfrm>
          <a:off x="8081010" y="68580"/>
          <a:ext cx="6492240" cy="422148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2000">
              <a:solidFill>
                <a:srgbClr val="FF0000"/>
              </a:solidFill>
            </a:rPr>
            <a:t>申込規則</a:t>
          </a:r>
          <a:endParaRPr kumimoji="1" lang="en-US" altLang="ja-JP" sz="2000">
            <a:solidFill>
              <a:srgbClr val="FF0000"/>
            </a:solidFill>
          </a:endParaRPr>
        </a:p>
        <a:p>
          <a:pPr algn="l"/>
          <a:r>
            <a:rPr kumimoji="1" lang="ja-JP" altLang="en-US" sz="2000">
              <a:solidFill>
                <a:srgbClr val="FF0000"/>
              </a:solidFill>
            </a:rPr>
            <a:t>その１　新人個人戦のシングルスに出場した選手は必ず</a:t>
          </a:r>
          <a:endParaRPr kumimoji="1" lang="en-US" altLang="ja-JP" sz="2000">
            <a:solidFill>
              <a:srgbClr val="FF0000"/>
            </a:solidFill>
          </a:endParaRPr>
        </a:p>
        <a:p>
          <a:pPr algn="l"/>
          <a:r>
            <a:rPr kumimoji="1" lang="ja-JP" altLang="en-US" sz="2000">
              <a:solidFill>
                <a:srgbClr val="FF0000"/>
              </a:solidFill>
            </a:rPr>
            <a:t>　　　　　上位で登録しなければならない。</a:t>
          </a:r>
          <a:endParaRPr kumimoji="1" lang="en-US" altLang="ja-JP" sz="2000">
            <a:solidFill>
              <a:srgbClr val="FF0000"/>
            </a:solidFill>
          </a:endParaRPr>
        </a:p>
        <a:p>
          <a:pPr algn="l"/>
          <a:r>
            <a:rPr kumimoji="1" lang="ja-JP" altLang="en-US" sz="2000">
              <a:solidFill>
                <a:srgbClr val="FF0000"/>
              </a:solidFill>
            </a:rPr>
            <a:t>　　　　　（ダブルスのみの出場選手はこれに該当しない）</a:t>
          </a:r>
          <a:endParaRPr kumimoji="1" lang="en-US" altLang="ja-JP" sz="2000">
            <a:solidFill>
              <a:srgbClr val="FF0000"/>
            </a:solidFill>
          </a:endParaRPr>
        </a:p>
        <a:p>
          <a:pPr algn="l"/>
          <a:r>
            <a:rPr kumimoji="1" lang="ja-JP" altLang="en-US" sz="2000">
              <a:solidFill>
                <a:srgbClr val="FF0000"/>
              </a:solidFill>
            </a:rPr>
            <a:t>その２　新人個人戦でベスト１６以上に入った選手は、</a:t>
          </a:r>
          <a:endParaRPr kumimoji="1" lang="en-US" altLang="ja-JP" sz="2000">
            <a:solidFill>
              <a:srgbClr val="FF0000"/>
            </a:solidFill>
          </a:endParaRPr>
        </a:p>
        <a:p>
          <a:pPr algn="l"/>
          <a:r>
            <a:rPr kumimoji="1" lang="ja-JP" altLang="en-US" sz="2000">
              <a:solidFill>
                <a:srgbClr val="FF0000"/>
              </a:solidFill>
            </a:rPr>
            <a:t>　　　　　その成績順に従って登録しなければならない。</a:t>
          </a:r>
          <a:endParaRPr kumimoji="1" lang="en-US" altLang="ja-JP" sz="2000">
            <a:solidFill>
              <a:srgbClr val="FF0000"/>
            </a:solidFill>
          </a:endParaRPr>
        </a:p>
        <a:p>
          <a:pPr algn="l"/>
          <a:r>
            <a:rPr kumimoji="1" lang="ja-JP" altLang="en-US" sz="2000">
              <a:solidFill>
                <a:srgbClr val="FF0000"/>
              </a:solidFill>
            </a:rPr>
            <a:t>●１位＞２位＞ベスト４（３．４位）＞ベスト８（５～８位）</a:t>
          </a:r>
          <a:endParaRPr kumimoji="1" lang="en-US" altLang="ja-JP" sz="2000">
            <a:solidFill>
              <a:srgbClr val="FF0000"/>
            </a:solidFill>
          </a:endParaRPr>
        </a:p>
        <a:p>
          <a:pPr algn="l"/>
          <a:r>
            <a:rPr kumimoji="1" lang="ja-JP" altLang="en-US" sz="2000">
              <a:solidFill>
                <a:srgbClr val="FF0000"/>
              </a:solidFill>
            </a:rPr>
            <a:t>　　　　　　　　　　　　　　　　　　　　　　　　　　　　＞ベスト１６</a:t>
          </a:r>
          <a:endParaRPr kumimoji="1" lang="en-US" altLang="ja-JP" sz="2000">
            <a:solidFill>
              <a:srgbClr val="FF0000"/>
            </a:solidFill>
          </a:endParaRPr>
        </a:p>
        <a:p>
          <a:pPr algn="l"/>
          <a:r>
            <a:rPr kumimoji="1" lang="ja-JP" altLang="en-US" sz="2000">
              <a:solidFill>
                <a:srgbClr val="FF0000"/>
              </a:solidFill>
            </a:rPr>
            <a:t>３・４位はどちらを上に置いてもよい。</a:t>
          </a:r>
          <a:endParaRPr kumimoji="1" lang="en-US" altLang="ja-JP" sz="2000">
            <a:solidFill>
              <a:srgbClr val="FF0000"/>
            </a:solidFill>
          </a:endParaRPr>
        </a:p>
        <a:p>
          <a:pPr algn="l"/>
          <a:r>
            <a:rPr kumimoji="1" lang="ja-JP" altLang="en-US" sz="2000">
              <a:solidFill>
                <a:srgbClr val="FF0000"/>
              </a:solidFill>
            </a:rPr>
            <a:t>５～８位も同率の順位とみなす。</a:t>
          </a:r>
          <a:endParaRPr kumimoji="1" lang="en-US" altLang="ja-JP" sz="2000">
            <a:solidFill>
              <a:srgbClr val="FF0000"/>
            </a:solidFill>
          </a:endParaRPr>
        </a:p>
        <a:p>
          <a:pPr algn="l"/>
          <a:r>
            <a:rPr kumimoji="1" lang="en-US" altLang="ja-JP" sz="2000">
              <a:solidFill>
                <a:srgbClr val="FF0000"/>
              </a:solidFill>
            </a:rPr>
            <a:t>※</a:t>
          </a:r>
          <a:r>
            <a:rPr kumimoji="1" lang="ja-JP" altLang="en-US" sz="2000">
              <a:solidFill>
                <a:srgbClr val="FF0000"/>
              </a:solidFill>
            </a:rPr>
            <a:t>ポイントランキングの順位やダブルスの結果は登録順位に関係はありません。</a:t>
          </a:r>
          <a:endParaRPr kumimoji="1" lang="en-US" altLang="ja-JP" sz="2000">
            <a:solidFill>
              <a:srgbClr val="FF0000"/>
            </a:solidFill>
          </a:endParaRPr>
        </a:p>
        <a:p>
          <a:pPr algn="l"/>
          <a:endParaRPr kumimoji="1" lang="ja-JP" altLang="en-US" sz="1200"/>
        </a:p>
      </xdr:txBody>
    </xdr:sp>
    <xdr:clientData/>
  </xdr:oneCellAnchor>
  <xdr:twoCellAnchor editAs="oneCell">
    <xdr:from>
      <xdr:col>9</xdr:col>
      <xdr:colOff>154305</xdr:colOff>
      <xdr:row>16</xdr:row>
      <xdr:rowOff>283846</xdr:rowOff>
    </xdr:from>
    <xdr:to>
      <xdr:col>17</xdr:col>
      <xdr:colOff>733425</xdr:colOff>
      <xdr:row>36</xdr:row>
      <xdr:rowOff>19051</xdr:rowOff>
    </xdr:to>
    <xdr:pic>
      <xdr:nvPicPr>
        <xdr:cNvPr id="5" name="図 4">
          <a:extLst>
            <a:ext uri="{FF2B5EF4-FFF2-40B4-BE49-F238E27FC236}">
              <a16:creationId xmlns:a16="http://schemas.microsoft.com/office/drawing/2014/main" id="{988D4CB8-1428-9AAE-A837-F675336C29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74330" y="5065396"/>
          <a:ext cx="6675120" cy="37452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3B65B930-7E2F-4B4B-B559-A84A9325B162}"/>
            </a:ext>
          </a:extLst>
        </xdr:cNvPr>
        <xdr:cNvSpPr/>
      </xdr:nvSpPr>
      <xdr:spPr bwMode="auto">
        <a:xfrm>
          <a:off x="63062" y="254548"/>
          <a:ext cx="1109827" cy="304471"/>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CA3976F9-2DDF-4D2D-86E2-F57B70DADD45}"/>
            </a:ext>
          </a:extLst>
        </xdr:cNvPr>
        <xdr:cNvSpPr/>
      </xdr:nvSpPr>
      <xdr:spPr bwMode="auto">
        <a:xfrm>
          <a:off x="1895476" y="2258082"/>
          <a:ext cx="627992" cy="323193"/>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478220</xdr:colOff>
      <xdr:row>8</xdr:row>
      <xdr:rowOff>36786</xdr:rowOff>
    </xdr:from>
    <xdr:to>
      <xdr:col>7</xdr:col>
      <xdr:colOff>541283</xdr:colOff>
      <xdr:row>9</xdr:row>
      <xdr:rowOff>5256</xdr:rowOff>
    </xdr:to>
    <xdr:sp macro="" textlink="">
      <xdr:nvSpPr>
        <xdr:cNvPr id="4" name="角丸四角形吹き出し 3">
          <a:extLst>
            <a:ext uri="{FF2B5EF4-FFF2-40B4-BE49-F238E27FC236}">
              <a16:creationId xmlns:a16="http://schemas.microsoft.com/office/drawing/2014/main" id="{BD20ACD9-332A-4ACF-AC14-8841B10B69B4}"/>
            </a:ext>
          </a:extLst>
        </xdr:cNvPr>
        <xdr:cNvSpPr/>
      </xdr:nvSpPr>
      <xdr:spPr bwMode="auto">
        <a:xfrm>
          <a:off x="2396358" y="2243958"/>
          <a:ext cx="2511973" cy="352098"/>
        </a:xfrm>
        <a:prstGeom prst="wedgeRoundRectCallout">
          <a:avLst>
            <a:gd name="adj1" fmla="val -21200"/>
            <a:gd name="adj2" fmla="val 80982"/>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西暦で入力。</a:t>
          </a:r>
          <a:r>
            <a:rPr kumimoji="1" lang="en-US" altLang="ja-JP" sz="800">
              <a:solidFill>
                <a:srgbClr val="FF0000"/>
              </a:solidFill>
            </a:rPr>
            <a:t>2000/01/01</a:t>
          </a:r>
          <a:r>
            <a:rPr kumimoji="1" lang="ja-JP" altLang="en-US" sz="800">
              <a:solidFill>
                <a:srgbClr val="FF0000"/>
              </a:solidFill>
            </a:rPr>
            <a:t>のように入力すると、</a:t>
          </a:r>
          <a:r>
            <a:rPr kumimoji="1" lang="en-US" altLang="ja-JP" sz="800">
              <a:solidFill>
                <a:srgbClr val="FF0000"/>
              </a:solidFill>
            </a:rPr>
            <a:t>2000</a:t>
          </a:r>
          <a:r>
            <a:rPr kumimoji="1" lang="ja-JP" altLang="en-US" sz="800">
              <a:solidFill>
                <a:srgbClr val="FF0000"/>
              </a:solidFill>
            </a:rPr>
            <a:t>年</a:t>
          </a:r>
          <a:r>
            <a:rPr kumimoji="1" lang="en-US" altLang="ja-JP" sz="800">
              <a:solidFill>
                <a:srgbClr val="FF0000"/>
              </a:solidFill>
            </a:rPr>
            <a:t>1</a:t>
          </a:r>
          <a:r>
            <a:rPr kumimoji="1" lang="ja-JP" altLang="en-US" sz="800">
              <a:solidFill>
                <a:srgbClr val="FF0000"/>
              </a:solidFill>
            </a:rPr>
            <a:t>月</a:t>
          </a:r>
          <a:r>
            <a:rPr kumimoji="1" lang="en-US" altLang="ja-JP" sz="800">
              <a:solidFill>
                <a:srgbClr val="FF0000"/>
              </a:solidFill>
            </a:rPr>
            <a:t>1</a:t>
          </a:r>
          <a:r>
            <a:rPr kumimoji="1" lang="ja-JP" altLang="en-US" sz="800">
              <a:solidFill>
                <a:srgbClr val="FF0000"/>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DF3EEC3F-E4FB-4DAF-9D21-03A6C469B551}"/>
            </a:ext>
          </a:extLst>
        </xdr:cNvPr>
        <xdr:cNvSpPr/>
      </xdr:nvSpPr>
      <xdr:spPr bwMode="auto">
        <a:xfrm>
          <a:off x="510738" y="2242317"/>
          <a:ext cx="1316420" cy="354724"/>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CB26F33D-DE33-4843-9A07-9738798995CF}"/>
            </a:ext>
          </a:extLst>
        </xdr:cNvPr>
        <xdr:cNvSpPr/>
      </xdr:nvSpPr>
      <xdr:spPr bwMode="auto">
        <a:xfrm>
          <a:off x="1685268" y="349142"/>
          <a:ext cx="2272862" cy="212506"/>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C8BDBE3C-0D36-40BA-A844-834BADA87680}"/>
            </a:ext>
          </a:extLst>
        </xdr:cNvPr>
        <xdr:cNvSpPr/>
      </xdr:nvSpPr>
      <xdr:spPr bwMode="auto">
        <a:xfrm>
          <a:off x="1341054" y="1071726"/>
          <a:ext cx="15975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77514</xdr:colOff>
      <xdr:row>6</xdr:row>
      <xdr:rowOff>67004</xdr:rowOff>
    </xdr:from>
    <xdr:to>
      <xdr:col>5</xdr:col>
      <xdr:colOff>0</xdr:colOff>
      <xdr:row>7</xdr:row>
      <xdr:rowOff>126124</xdr:rowOff>
    </xdr:to>
    <xdr:sp macro="" textlink="">
      <xdr:nvSpPr>
        <xdr:cNvPr id="8" name="角丸四角形吹き出し 3">
          <a:extLst>
            <a:ext uri="{FF2B5EF4-FFF2-40B4-BE49-F238E27FC236}">
              <a16:creationId xmlns:a16="http://schemas.microsoft.com/office/drawing/2014/main" id="{980BFE3D-6807-4B71-B928-7847C6B3954A}"/>
            </a:ext>
          </a:extLst>
        </xdr:cNvPr>
        <xdr:cNvSpPr/>
      </xdr:nvSpPr>
      <xdr:spPr bwMode="auto">
        <a:xfrm>
          <a:off x="2201589" y="1676729"/>
          <a:ext cx="2112906" cy="354395"/>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oneCellAnchor>
    <xdr:from>
      <xdr:col>10</xdr:col>
      <xdr:colOff>55178</xdr:colOff>
      <xdr:row>10</xdr:row>
      <xdr:rowOff>56493</xdr:rowOff>
    </xdr:from>
    <xdr:ext cx="3291052" cy="853966"/>
    <xdr:sp macro="" textlink="">
      <xdr:nvSpPr>
        <xdr:cNvPr id="9" name="テキスト ボックス 8">
          <a:extLst>
            <a:ext uri="{FF2B5EF4-FFF2-40B4-BE49-F238E27FC236}">
              <a16:creationId xmlns:a16="http://schemas.microsoft.com/office/drawing/2014/main" id="{A49FA5A3-5D26-4779-B7CB-E937EB11742D}"/>
            </a:ext>
          </a:extLst>
        </xdr:cNvPr>
        <xdr:cNvSpPr txBox="1"/>
      </xdr:nvSpPr>
      <xdr:spPr>
        <a:xfrm>
          <a:off x="6251026" y="3030921"/>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10</xdr:col>
      <xdr:colOff>82767</xdr:colOff>
      <xdr:row>16</xdr:row>
      <xdr:rowOff>34160</xdr:rowOff>
    </xdr:from>
    <xdr:ext cx="3578774" cy="1785444"/>
    <xdr:sp macro="" textlink="">
      <xdr:nvSpPr>
        <xdr:cNvPr id="10" name="テキスト ボックス 9">
          <a:extLst>
            <a:ext uri="{FF2B5EF4-FFF2-40B4-BE49-F238E27FC236}">
              <a16:creationId xmlns:a16="http://schemas.microsoft.com/office/drawing/2014/main" id="{A217BD4F-2598-467E-A274-62B684F42BE5}"/>
            </a:ext>
          </a:extLst>
        </xdr:cNvPr>
        <xdr:cNvSpPr txBox="1"/>
      </xdr:nvSpPr>
      <xdr:spPr>
        <a:xfrm>
          <a:off x="6278615" y="4022836"/>
          <a:ext cx="3578774" cy="1785444"/>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1100" strike="dblStrike" baseline="0"/>
            <a:t>※</a:t>
          </a:r>
          <a:r>
            <a:rPr kumimoji="1" lang="ja-JP" altLang="en-US" sz="1100" strike="dblStrike" baseline="0"/>
            <a:t>姓・名が２文字なら，間に全角スペースを入れて下さい。</a:t>
          </a:r>
          <a:endParaRPr kumimoji="1" lang="en-US" altLang="ja-JP" sz="1100" strike="dblStrike" baseline="0"/>
        </a:p>
        <a:p>
          <a:pPr algn="l"/>
          <a:r>
            <a:rPr kumimoji="1" lang="en-US" altLang="ja-JP" sz="1100" strike="dblStrike" baseline="0"/>
            <a:t>※</a:t>
          </a:r>
          <a:r>
            <a:rPr kumimoji="1" lang="ja-JP" altLang="en-US" sz="1100" strike="dblStrike" baseline="0"/>
            <a:t>３文字（４文字）はスペー</a:t>
          </a:r>
          <a:r>
            <a:rPr kumimoji="1" lang="ja-JP" altLang="ja-JP" sz="1100" strike="dblStrike" baseline="0">
              <a:solidFill>
                <a:schemeClr val="tx1"/>
              </a:solidFill>
              <a:effectLst/>
              <a:latin typeface="+mn-lt"/>
              <a:ea typeface="+mn-ea"/>
              <a:cs typeface="+mn-cs"/>
            </a:rPr>
            <a:t>スなしで入れて下さい。</a:t>
          </a:r>
          <a:endParaRPr kumimoji="1" lang="en-US" altLang="ja-JP" sz="1100" strike="dblStrike" baseline="0"/>
        </a:p>
        <a:p>
          <a:pPr algn="l"/>
          <a:r>
            <a:rPr kumimoji="1" lang="en-US" altLang="ja-JP" sz="1100" strike="dblStrike" baseline="0"/>
            <a:t>※</a:t>
          </a:r>
          <a:r>
            <a:rPr kumimoji="1" lang="ja-JP" altLang="en-US" sz="1100" strike="dblStrike" baseline="0"/>
            <a:t>姓が１文字なら，後に２つ全角スペースを，名が１文字なら，前に２つ全角スペースを入れて下さい。</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endParaRPr lang="en-US" altLang="ja-JP" sz="1100" b="0" i="0" u="none" strike="dblStrike" baseline="0">
            <a:solidFill>
              <a:schemeClr val="tx1"/>
            </a:solidFill>
            <a:effectLst/>
            <a:latin typeface="+mn-lt"/>
            <a:ea typeface="+mn-ea"/>
            <a:cs typeface="+mn-cs"/>
          </a:endParaRPr>
        </a:p>
        <a:p>
          <a:pPr algn="l"/>
          <a:r>
            <a:rPr lang="ja-JP" altLang="en-US" strike="dblStrike" baseline="0"/>
            <a:t> </a:t>
          </a:r>
          <a:r>
            <a:rPr lang="ja-JP" altLang="en-US" sz="1100" b="0" i="0" u="none" strike="dblStrike" baseline="0">
              <a:solidFill>
                <a:schemeClr val="tx1"/>
              </a:solidFill>
              <a:effectLst/>
              <a:latin typeface="+mn-lt"/>
              <a:ea typeface="+mn-ea"/>
              <a:cs typeface="+mn-cs"/>
            </a:rPr>
            <a:t>（例）</a:t>
          </a:r>
          <a:r>
            <a:rPr lang="ja-JP" altLang="en-US" strike="dblStrike" baseline="0"/>
            <a:t> </a:t>
          </a:r>
          <a:r>
            <a:rPr lang="ja-JP" altLang="en-US" sz="1100" b="0" i="0" u="none" strike="dblStrike" baseline="0">
              <a:solidFill>
                <a:schemeClr val="tx1"/>
              </a:solidFill>
              <a:effectLst/>
              <a:latin typeface="+mn-lt"/>
              <a:ea typeface="+mn-ea"/>
              <a:cs typeface="+mn-cs"/>
            </a:rPr>
            <a:t>宮城　太郎　→</a:t>
          </a:r>
          <a:r>
            <a:rPr lang="ja-JP" altLang="en-US" strike="dblStrike" baseline="0"/>
            <a:t> </a:t>
          </a:r>
          <a:r>
            <a:rPr lang="ja-JP" altLang="en-US" sz="1100" b="0" i="0" u="none" strike="dblStrike" baseline="0">
              <a:solidFill>
                <a:schemeClr val="tx1"/>
              </a:solidFill>
              <a:effectLst/>
              <a:latin typeface="+mn-lt"/>
              <a:ea typeface="+mn-ea"/>
              <a:cs typeface="+mn-cs"/>
            </a:rPr>
            <a:t>宮□城</a:t>
          </a:r>
          <a:r>
            <a:rPr lang="ja-JP" altLang="en-US" strike="dblStrike" baseline="0"/>
            <a:t> 　</a:t>
          </a:r>
          <a:r>
            <a:rPr lang="ja-JP" altLang="en-US" sz="1100" b="0" i="0" u="none" strike="dblStrike" baseline="0">
              <a:solidFill>
                <a:schemeClr val="tx1"/>
              </a:solidFill>
              <a:effectLst/>
              <a:latin typeface="+mn-lt"/>
              <a:ea typeface="+mn-ea"/>
              <a:cs typeface="+mn-cs"/>
            </a:rPr>
            <a:t>太□郎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ja-JP" sz="1100" b="0" i="0" strike="dblStrike" baseline="0">
              <a:solidFill>
                <a:schemeClr val="tx1"/>
              </a:solidFill>
              <a:effectLst/>
              <a:latin typeface="+mn-lt"/>
              <a:ea typeface="+mn-ea"/>
              <a:cs typeface="+mn-cs"/>
            </a:rPr>
            <a:t>□は</a:t>
          </a:r>
          <a:endParaRPr lang="en-US" altLang="ja-JP" strike="dblStrike" baseline="0"/>
        </a:p>
        <a:p>
          <a:pPr algn="l"/>
          <a:r>
            <a:rPr lang="ja-JP" altLang="en-US" sz="1100" b="0" i="0" u="none" strike="dblStrike" baseline="0">
              <a:solidFill>
                <a:schemeClr val="tx1"/>
              </a:solidFill>
              <a:effectLst/>
              <a:latin typeface="+mn-lt"/>
              <a:ea typeface="+mn-ea"/>
              <a:cs typeface="+mn-cs"/>
            </a:rPr>
            <a:t>　　　　　泉　次郎　 →</a:t>
          </a:r>
          <a:r>
            <a:rPr lang="ja-JP" altLang="en-US" strike="dblStrike" baseline="0"/>
            <a:t> </a:t>
          </a:r>
          <a:r>
            <a:rPr lang="ja-JP" altLang="en-US" sz="1100" b="0" i="0" u="none" strike="dblStrike" baseline="0">
              <a:solidFill>
                <a:schemeClr val="tx1"/>
              </a:solidFill>
              <a:effectLst/>
              <a:latin typeface="+mn-lt"/>
              <a:ea typeface="+mn-ea"/>
              <a:cs typeface="+mn-cs"/>
            </a:rPr>
            <a:t>泉□□</a:t>
          </a:r>
          <a:r>
            <a:rPr lang="ja-JP" altLang="en-US" strike="dblStrike" baseline="0"/>
            <a:t> 　</a:t>
          </a:r>
          <a:r>
            <a:rPr lang="ja-JP" altLang="en-US" sz="1100" b="0" i="0" u="none" strike="dblStrike" baseline="0">
              <a:solidFill>
                <a:schemeClr val="tx1"/>
              </a:solidFill>
              <a:effectLst/>
              <a:latin typeface="+mn-lt"/>
              <a:ea typeface="+mn-ea"/>
              <a:cs typeface="+mn-cs"/>
            </a:rPr>
            <a:t>次□郎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ja-JP" sz="1100" b="0" i="0" strike="dblStrike" baseline="0">
              <a:solidFill>
                <a:schemeClr val="tx1"/>
              </a:solidFill>
              <a:effectLst/>
              <a:latin typeface="+mn-lt"/>
              <a:ea typeface="+mn-ea"/>
              <a:cs typeface="+mn-cs"/>
            </a:rPr>
            <a:t>スペースの意味</a:t>
          </a:r>
          <a:r>
            <a:rPr lang="ja-JP" altLang="en-US" strike="dblStrike" baseline="0"/>
            <a:t> </a:t>
          </a:r>
          <a:endParaRPr lang="en-US" altLang="ja-JP" strike="dblStrike" baseline="0"/>
        </a:p>
        <a:p>
          <a:pPr algn="l"/>
          <a:r>
            <a:rPr lang="ja-JP" altLang="en-US" sz="1100" b="0" i="0" u="none" strike="dblStrike" baseline="0">
              <a:solidFill>
                <a:schemeClr val="tx1"/>
              </a:solidFill>
              <a:effectLst/>
              <a:latin typeface="+mn-lt"/>
              <a:ea typeface="+mn-ea"/>
              <a:cs typeface="+mn-cs"/>
            </a:rPr>
            <a:t>　　青葉山　桜　　  →</a:t>
          </a:r>
          <a:r>
            <a:rPr lang="ja-JP" altLang="en-US" strike="dblStrike" baseline="0"/>
            <a:t> </a:t>
          </a:r>
          <a:r>
            <a:rPr lang="ja-JP" altLang="en-US" sz="1100" b="0" i="0" u="none" strike="dblStrike" baseline="0">
              <a:solidFill>
                <a:schemeClr val="tx1"/>
              </a:solidFill>
              <a:effectLst/>
              <a:latin typeface="+mn-lt"/>
              <a:ea typeface="+mn-ea"/>
              <a:cs typeface="+mn-cs"/>
            </a:rPr>
            <a:t>青葉山</a:t>
          </a:r>
          <a:r>
            <a:rPr lang="ja-JP" altLang="en-US" strike="dblStrike" baseline="0"/>
            <a:t> 　</a:t>
          </a:r>
          <a:r>
            <a:rPr lang="ja-JP" altLang="en-US" sz="1100" b="0" i="0" u="none" strike="dblStrike" baseline="0">
              <a:solidFill>
                <a:schemeClr val="tx1"/>
              </a:solidFill>
              <a:effectLst/>
              <a:latin typeface="+mn-lt"/>
              <a:ea typeface="+mn-ea"/>
              <a:cs typeface="+mn-cs"/>
            </a:rPr>
            <a:t>□□桜</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endParaRPr kumimoji="1" lang="en-US" altLang="ja-JP" sz="1100" strike="dblStrike" baseline="0"/>
        </a:p>
        <a:p>
          <a:pPr algn="l"/>
          <a:endParaRPr kumimoji="1" lang="en-US" altLang="ja-JP" sz="1100"/>
        </a:p>
        <a:p>
          <a:pPr algn="l"/>
          <a:r>
            <a:rPr kumimoji="1" lang="en-US" altLang="ja-JP" sz="1100"/>
            <a:t>※</a:t>
          </a:r>
          <a:r>
            <a:rPr kumimoji="1" lang="ja-JP" altLang="en-US" sz="1100"/>
            <a:t>生年月日は　</a:t>
          </a:r>
          <a:r>
            <a:rPr kumimoji="1" lang="en-US" altLang="ja-JP" sz="1100"/>
            <a:t>2001/12/24</a:t>
          </a:r>
          <a:r>
            <a:rPr kumimoji="1" lang="ja-JP" altLang="en-US" sz="1100"/>
            <a:t>　のように入力</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86F7F-F3C8-44D5-A580-7C13D19EC469}">
  <sheetPr>
    <tabColor theme="3" tint="0.59999389629810485"/>
  </sheetPr>
  <dimension ref="A1:Q60"/>
  <sheetViews>
    <sheetView tabSelected="1" view="pageBreakPreview" topLeftCell="A4" zoomScaleNormal="100" zoomScaleSheetLayoutView="100" workbookViewId="0">
      <selection activeCell="I19" sqref="I19"/>
    </sheetView>
  </sheetViews>
  <sheetFormatPr defaultRowHeight="13.2" x14ac:dyDescent="0.2"/>
  <cols>
    <col min="1" max="1" width="5.88671875" customWidth="1"/>
    <col min="2" max="3" width="11" customWidth="1"/>
    <col min="4" max="4" width="10" customWidth="1"/>
    <col min="5" max="5" width="17.6640625" customWidth="1"/>
    <col min="6" max="6" width="15.6640625" customWidth="1"/>
    <col min="7" max="7" width="14.21875" customWidth="1"/>
    <col min="8" max="8" width="9.109375" customWidth="1"/>
    <col min="258" max="258" width="4.88671875" customWidth="1"/>
    <col min="262" max="262" width="13.77734375" customWidth="1"/>
    <col min="263" max="263" width="2.6640625" customWidth="1"/>
    <col min="514" max="514" width="4.88671875" customWidth="1"/>
    <col min="518" max="518" width="13.77734375" customWidth="1"/>
    <col min="519" max="519" width="2.6640625" customWidth="1"/>
    <col min="770" max="770" width="4.88671875" customWidth="1"/>
    <col min="774" max="774" width="13.77734375" customWidth="1"/>
    <col min="775" max="775" width="2.6640625" customWidth="1"/>
    <col min="1026" max="1026" width="4.88671875" customWidth="1"/>
    <col min="1030" max="1030" width="13.77734375" customWidth="1"/>
    <col min="1031" max="1031" width="2.6640625" customWidth="1"/>
    <col min="1282" max="1282" width="4.88671875" customWidth="1"/>
    <col min="1286" max="1286" width="13.77734375" customWidth="1"/>
    <col min="1287" max="1287" width="2.6640625" customWidth="1"/>
    <col min="1538" max="1538" width="4.88671875" customWidth="1"/>
    <col min="1542" max="1542" width="13.77734375" customWidth="1"/>
    <col min="1543" max="1543" width="2.6640625" customWidth="1"/>
    <col min="1794" max="1794" width="4.88671875" customWidth="1"/>
    <col min="1798" max="1798" width="13.77734375" customWidth="1"/>
    <col min="1799" max="1799" width="2.6640625" customWidth="1"/>
    <col min="2050" max="2050" width="4.88671875" customWidth="1"/>
    <col min="2054" max="2054" width="13.77734375" customWidth="1"/>
    <col min="2055" max="2055" width="2.6640625" customWidth="1"/>
    <col min="2306" max="2306" width="4.88671875" customWidth="1"/>
    <col min="2310" max="2310" width="13.77734375" customWidth="1"/>
    <col min="2311" max="2311" width="2.6640625" customWidth="1"/>
    <col min="2562" max="2562" width="4.88671875" customWidth="1"/>
    <col min="2566" max="2566" width="13.77734375" customWidth="1"/>
    <col min="2567" max="2567" width="2.6640625" customWidth="1"/>
    <col min="2818" max="2818" width="4.88671875" customWidth="1"/>
    <col min="2822" max="2822" width="13.77734375" customWidth="1"/>
    <col min="2823" max="2823" width="2.6640625" customWidth="1"/>
    <col min="3074" max="3074" width="4.88671875" customWidth="1"/>
    <col min="3078" max="3078" width="13.77734375" customWidth="1"/>
    <col min="3079" max="3079" width="2.6640625" customWidth="1"/>
    <col min="3330" max="3330" width="4.88671875" customWidth="1"/>
    <col min="3334" max="3334" width="13.77734375" customWidth="1"/>
    <col min="3335" max="3335" width="2.6640625" customWidth="1"/>
    <col min="3586" max="3586" width="4.88671875" customWidth="1"/>
    <col min="3590" max="3590" width="13.77734375" customWidth="1"/>
    <col min="3591" max="3591" width="2.6640625" customWidth="1"/>
    <col min="3842" max="3842" width="4.88671875" customWidth="1"/>
    <col min="3846" max="3846" width="13.77734375" customWidth="1"/>
    <col min="3847" max="3847" width="2.6640625" customWidth="1"/>
    <col min="4098" max="4098" width="4.88671875" customWidth="1"/>
    <col min="4102" max="4102" width="13.77734375" customWidth="1"/>
    <col min="4103" max="4103" width="2.6640625" customWidth="1"/>
    <col min="4354" max="4354" width="4.88671875" customWidth="1"/>
    <col min="4358" max="4358" width="13.77734375" customWidth="1"/>
    <col min="4359" max="4359" width="2.6640625" customWidth="1"/>
    <col min="4610" max="4610" width="4.88671875" customWidth="1"/>
    <col min="4614" max="4614" width="13.77734375" customWidth="1"/>
    <col min="4615" max="4615" width="2.6640625" customWidth="1"/>
    <col min="4866" max="4866" width="4.88671875" customWidth="1"/>
    <col min="4870" max="4870" width="13.77734375" customWidth="1"/>
    <col min="4871" max="4871" width="2.6640625" customWidth="1"/>
    <col min="5122" max="5122" width="4.88671875" customWidth="1"/>
    <col min="5126" max="5126" width="13.77734375" customWidth="1"/>
    <col min="5127" max="5127" width="2.6640625" customWidth="1"/>
    <col min="5378" max="5378" width="4.88671875" customWidth="1"/>
    <col min="5382" max="5382" width="13.77734375" customWidth="1"/>
    <col min="5383" max="5383" width="2.6640625" customWidth="1"/>
    <col min="5634" max="5634" width="4.88671875" customWidth="1"/>
    <col min="5638" max="5638" width="13.77734375" customWidth="1"/>
    <col min="5639" max="5639" width="2.6640625" customWidth="1"/>
    <col min="5890" max="5890" width="4.88671875" customWidth="1"/>
    <col min="5894" max="5894" width="13.77734375" customWidth="1"/>
    <col min="5895" max="5895" width="2.6640625" customWidth="1"/>
    <col min="6146" max="6146" width="4.88671875" customWidth="1"/>
    <col min="6150" max="6150" width="13.77734375" customWidth="1"/>
    <col min="6151" max="6151" width="2.6640625" customWidth="1"/>
    <col min="6402" max="6402" width="4.88671875" customWidth="1"/>
    <col min="6406" max="6406" width="13.77734375" customWidth="1"/>
    <col min="6407" max="6407" width="2.6640625" customWidth="1"/>
    <col min="6658" max="6658" width="4.88671875" customWidth="1"/>
    <col min="6662" max="6662" width="13.77734375" customWidth="1"/>
    <col min="6663" max="6663" width="2.6640625" customWidth="1"/>
    <col min="6914" max="6914" width="4.88671875" customWidth="1"/>
    <col min="6918" max="6918" width="13.77734375" customWidth="1"/>
    <col min="6919" max="6919" width="2.6640625" customWidth="1"/>
    <col min="7170" max="7170" width="4.88671875" customWidth="1"/>
    <col min="7174" max="7174" width="13.77734375" customWidth="1"/>
    <col min="7175" max="7175" width="2.6640625" customWidth="1"/>
    <col min="7426" max="7426" width="4.88671875" customWidth="1"/>
    <col min="7430" max="7430" width="13.77734375" customWidth="1"/>
    <col min="7431" max="7431" width="2.6640625" customWidth="1"/>
    <col min="7682" max="7682" width="4.88671875" customWidth="1"/>
    <col min="7686" max="7686" width="13.77734375" customWidth="1"/>
    <col min="7687" max="7687" width="2.6640625" customWidth="1"/>
    <col min="7938" max="7938" width="4.88671875" customWidth="1"/>
    <col min="7942" max="7942" width="13.77734375" customWidth="1"/>
    <col min="7943" max="7943" width="2.6640625" customWidth="1"/>
    <col min="8194" max="8194" width="4.88671875" customWidth="1"/>
    <col min="8198" max="8198" width="13.77734375" customWidth="1"/>
    <col min="8199" max="8199" width="2.6640625" customWidth="1"/>
    <col min="8450" max="8450" width="4.88671875" customWidth="1"/>
    <col min="8454" max="8454" width="13.77734375" customWidth="1"/>
    <col min="8455" max="8455" width="2.6640625" customWidth="1"/>
    <col min="8706" max="8706" width="4.88671875" customWidth="1"/>
    <col min="8710" max="8710" width="13.77734375" customWidth="1"/>
    <col min="8711" max="8711" width="2.6640625" customWidth="1"/>
    <col min="8962" max="8962" width="4.88671875" customWidth="1"/>
    <col min="8966" max="8966" width="13.77734375" customWidth="1"/>
    <col min="8967" max="8967" width="2.6640625" customWidth="1"/>
    <col min="9218" max="9218" width="4.88671875" customWidth="1"/>
    <col min="9222" max="9222" width="13.77734375" customWidth="1"/>
    <col min="9223" max="9223" width="2.6640625" customWidth="1"/>
    <col min="9474" max="9474" width="4.88671875" customWidth="1"/>
    <col min="9478" max="9478" width="13.77734375" customWidth="1"/>
    <col min="9479" max="9479" width="2.6640625" customWidth="1"/>
    <col min="9730" max="9730" width="4.88671875" customWidth="1"/>
    <col min="9734" max="9734" width="13.77734375" customWidth="1"/>
    <col min="9735" max="9735" width="2.6640625" customWidth="1"/>
    <col min="9986" max="9986" width="4.88671875" customWidth="1"/>
    <col min="9990" max="9990" width="13.77734375" customWidth="1"/>
    <col min="9991" max="9991" width="2.6640625" customWidth="1"/>
    <col min="10242" max="10242" width="4.88671875" customWidth="1"/>
    <col min="10246" max="10246" width="13.77734375" customWidth="1"/>
    <col min="10247" max="10247" width="2.6640625" customWidth="1"/>
    <col min="10498" max="10498" width="4.88671875" customWidth="1"/>
    <col min="10502" max="10502" width="13.77734375" customWidth="1"/>
    <col min="10503" max="10503" width="2.6640625" customWidth="1"/>
    <col min="10754" max="10754" width="4.88671875" customWidth="1"/>
    <col min="10758" max="10758" width="13.77734375" customWidth="1"/>
    <col min="10759" max="10759" width="2.6640625" customWidth="1"/>
    <col min="11010" max="11010" width="4.88671875" customWidth="1"/>
    <col min="11014" max="11014" width="13.77734375" customWidth="1"/>
    <col min="11015" max="11015" width="2.6640625" customWidth="1"/>
    <col min="11266" max="11266" width="4.88671875" customWidth="1"/>
    <col min="11270" max="11270" width="13.77734375" customWidth="1"/>
    <col min="11271" max="11271" width="2.6640625" customWidth="1"/>
    <col min="11522" max="11522" width="4.88671875" customWidth="1"/>
    <col min="11526" max="11526" width="13.77734375" customWidth="1"/>
    <col min="11527" max="11527" width="2.6640625" customWidth="1"/>
    <col min="11778" max="11778" width="4.88671875" customWidth="1"/>
    <col min="11782" max="11782" width="13.77734375" customWidth="1"/>
    <col min="11783" max="11783" width="2.6640625" customWidth="1"/>
    <col min="12034" max="12034" width="4.88671875" customWidth="1"/>
    <col min="12038" max="12038" width="13.77734375" customWidth="1"/>
    <col min="12039" max="12039" width="2.6640625" customWidth="1"/>
    <col min="12290" max="12290" width="4.88671875" customWidth="1"/>
    <col min="12294" max="12294" width="13.77734375" customWidth="1"/>
    <col min="12295" max="12295" width="2.6640625" customWidth="1"/>
    <col min="12546" max="12546" width="4.88671875" customWidth="1"/>
    <col min="12550" max="12550" width="13.77734375" customWidth="1"/>
    <col min="12551" max="12551" width="2.6640625" customWidth="1"/>
    <col min="12802" max="12802" width="4.88671875" customWidth="1"/>
    <col min="12806" max="12806" width="13.77734375" customWidth="1"/>
    <col min="12807" max="12807" width="2.6640625" customWidth="1"/>
    <col min="13058" max="13058" width="4.88671875" customWidth="1"/>
    <col min="13062" max="13062" width="13.77734375" customWidth="1"/>
    <col min="13063" max="13063" width="2.6640625" customWidth="1"/>
    <col min="13314" max="13314" width="4.88671875" customWidth="1"/>
    <col min="13318" max="13318" width="13.77734375" customWidth="1"/>
    <col min="13319" max="13319" width="2.6640625" customWidth="1"/>
    <col min="13570" max="13570" width="4.88671875" customWidth="1"/>
    <col min="13574" max="13574" width="13.77734375" customWidth="1"/>
    <col min="13575" max="13575" width="2.6640625" customWidth="1"/>
    <col min="13826" max="13826" width="4.88671875" customWidth="1"/>
    <col min="13830" max="13830" width="13.77734375" customWidth="1"/>
    <col min="13831" max="13831" width="2.6640625" customWidth="1"/>
    <col min="14082" max="14082" width="4.88671875" customWidth="1"/>
    <col min="14086" max="14086" width="13.77734375" customWidth="1"/>
    <col min="14087" max="14087" width="2.6640625" customWidth="1"/>
    <col min="14338" max="14338" width="4.88671875" customWidth="1"/>
    <col min="14342" max="14342" width="13.77734375" customWidth="1"/>
    <col min="14343" max="14343" width="2.6640625" customWidth="1"/>
    <col min="14594" max="14594" width="4.88671875" customWidth="1"/>
    <col min="14598" max="14598" width="13.77734375" customWidth="1"/>
    <col min="14599" max="14599" width="2.6640625" customWidth="1"/>
    <col min="14850" max="14850" width="4.88671875" customWidth="1"/>
    <col min="14854" max="14854" width="13.77734375" customWidth="1"/>
    <col min="14855" max="14855" width="2.6640625" customWidth="1"/>
    <col min="15106" max="15106" width="4.88671875" customWidth="1"/>
    <col min="15110" max="15110" width="13.77734375" customWidth="1"/>
    <col min="15111" max="15111" width="2.6640625" customWidth="1"/>
    <col min="15362" max="15362" width="4.88671875" customWidth="1"/>
    <col min="15366" max="15366" width="13.77734375" customWidth="1"/>
    <col min="15367" max="15367" width="2.6640625" customWidth="1"/>
    <col min="15618" max="15618" width="4.88671875" customWidth="1"/>
    <col min="15622" max="15622" width="13.77734375" customWidth="1"/>
    <col min="15623" max="15623" width="2.6640625" customWidth="1"/>
    <col min="15874" max="15874" width="4.88671875" customWidth="1"/>
    <col min="15878" max="15878" width="13.77734375" customWidth="1"/>
    <col min="15879" max="15879" width="2.6640625" customWidth="1"/>
    <col min="16130" max="16130" width="4.88671875" customWidth="1"/>
    <col min="16134" max="16134" width="13.77734375" customWidth="1"/>
    <col min="16135" max="16135" width="2.6640625" customWidth="1"/>
  </cols>
  <sheetData>
    <row r="1" spans="1:12" ht="14.4" x14ac:dyDescent="0.2">
      <c r="A1" s="19" t="s">
        <v>112</v>
      </c>
      <c r="B1" s="20"/>
      <c r="C1" s="20"/>
      <c r="D1" s="20"/>
      <c r="E1" s="20"/>
      <c r="F1" s="20"/>
    </row>
    <row r="2" spans="1:12" ht="14.4" x14ac:dyDescent="0.2">
      <c r="B2" s="104" t="s">
        <v>113</v>
      </c>
      <c r="C2" s="104"/>
      <c r="D2" s="104"/>
    </row>
    <row r="3" spans="1:12" ht="24" customHeight="1" x14ac:dyDescent="0.2">
      <c r="B3" s="14"/>
      <c r="C3" s="14"/>
      <c r="D3" s="14"/>
      <c r="I3" s="105"/>
      <c r="J3" s="105"/>
      <c r="K3" s="35"/>
      <c r="L3" s="35"/>
    </row>
    <row r="4" spans="1:12" ht="26.4" x14ac:dyDescent="0.2">
      <c r="A4" s="24" t="s">
        <v>90</v>
      </c>
      <c r="B4" s="32">
        <v>1</v>
      </c>
      <c r="C4" s="34" t="str">
        <f>IF(B4&lt;&gt;0,VLOOKUP($B$4,学校名一覧!$A$2:$C$35,2),"")</f>
        <v>宮城県仙台第一高等学校</v>
      </c>
      <c r="D4" s="23"/>
      <c r="E4" s="1" t="str">
        <f>IF(B4&lt;&gt;0,VLOOKUP($B$4,学校名一覧!$A$2:$C$35,3),"")</f>
        <v>仙台一</v>
      </c>
      <c r="F4" s="2"/>
    </row>
    <row r="5" spans="1:12" ht="23.4" customHeight="1" x14ac:dyDescent="0.2">
      <c r="A5" s="24" t="s">
        <v>91</v>
      </c>
      <c r="B5" s="33" t="s">
        <v>82</v>
      </c>
      <c r="C5" s="2"/>
      <c r="D5" s="2"/>
      <c r="E5" s="2"/>
      <c r="F5" s="2"/>
      <c r="I5" s="106"/>
      <c r="J5" s="106"/>
    </row>
    <row r="6" spans="1:12" ht="23.4" customHeight="1" x14ac:dyDescent="0.2">
      <c r="A6" s="25" t="s">
        <v>7</v>
      </c>
      <c r="B6" s="32" t="s">
        <v>103</v>
      </c>
      <c r="C6" s="1" t="s">
        <v>102</v>
      </c>
      <c r="D6" s="32" t="s">
        <v>104</v>
      </c>
      <c r="E6" s="1" t="s">
        <v>147</v>
      </c>
      <c r="F6" s="58" t="s">
        <v>150</v>
      </c>
      <c r="I6" s="106"/>
      <c r="J6" s="106"/>
    </row>
    <row r="7" spans="1:12" ht="23.4" customHeight="1" x14ac:dyDescent="0.2">
      <c r="A7" s="26"/>
      <c r="B7" s="22" t="s">
        <v>8</v>
      </c>
      <c r="C7" s="22" t="s">
        <v>86</v>
      </c>
      <c r="D7" s="2"/>
      <c r="E7" s="2"/>
      <c r="F7" s="2"/>
      <c r="I7" s="107"/>
      <c r="J7" s="106"/>
    </row>
    <row r="8" spans="1:12" ht="23.4" customHeight="1" x14ac:dyDescent="0.2">
      <c r="A8" s="25" t="s">
        <v>100</v>
      </c>
      <c r="B8" s="32" t="s">
        <v>105</v>
      </c>
      <c r="C8" s="32" t="s">
        <v>111</v>
      </c>
      <c r="D8" s="2"/>
      <c r="E8" s="2"/>
      <c r="F8" s="2"/>
    </row>
    <row r="9" spans="1:12" ht="30" customHeight="1" x14ac:dyDescent="0.2"/>
    <row r="10" spans="1:12" ht="30" customHeight="1" x14ac:dyDescent="0.2">
      <c r="A10" s="44" t="s">
        <v>84</v>
      </c>
      <c r="B10" s="41" t="s">
        <v>85</v>
      </c>
      <c r="C10" s="41" t="s">
        <v>86</v>
      </c>
      <c r="D10" s="41" t="s">
        <v>4</v>
      </c>
      <c r="E10" s="41" t="s">
        <v>87</v>
      </c>
      <c r="F10" s="52" t="s">
        <v>144</v>
      </c>
      <c r="G10" s="50" t="s">
        <v>122</v>
      </c>
      <c r="H10" s="45" t="s">
        <v>115</v>
      </c>
    </row>
    <row r="11" spans="1:12" ht="13.95" customHeight="1" x14ac:dyDescent="0.2">
      <c r="A11" s="41">
        <v>1</v>
      </c>
      <c r="B11" s="42" t="s">
        <v>106</v>
      </c>
      <c r="C11" s="42" t="s">
        <v>107</v>
      </c>
      <c r="D11" s="42">
        <v>3</v>
      </c>
      <c r="E11" s="43">
        <v>40179</v>
      </c>
      <c r="F11" s="43" t="s">
        <v>142</v>
      </c>
      <c r="G11" s="54">
        <v>1</v>
      </c>
      <c r="H11" s="48">
        <v>1</v>
      </c>
      <c r="I11" s="27"/>
      <c r="J11" s="27"/>
      <c r="K11" s="27"/>
      <c r="L11" s="27"/>
    </row>
    <row r="12" spans="1:12" ht="13.2" customHeight="1" x14ac:dyDescent="0.2">
      <c r="A12" s="41">
        <v>2</v>
      </c>
      <c r="B12" s="42" t="s">
        <v>116</v>
      </c>
      <c r="C12" s="42" t="s">
        <v>117</v>
      </c>
      <c r="D12" s="42">
        <v>3</v>
      </c>
      <c r="E12" s="43">
        <v>40180</v>
      </c>
      <c r="F12" s="43" t="s">
        <v>142</v>
      </c>
      <c r="G12" s="54">
        <v>2</v>
      </c>
      <c r="H12" s="48">
        <v>5</v>
      </c>
      <c r="I12" s="27"/>
      <c r="J12" s="27"/>
      <c r="K12" s="27"/>
      <c r="L12" s="27"/>
    </row>
    <row r="13" spans="1:12" ht="13.2" customHeight="1" x14ac:dyDescent="0.2">
      <c r="A13" s="41">
        <v>3</v>
      </c>
      <c r="B13" s="42" t="s">
        <v>118</v>
      </c>
      <c r="C13" s="42" t="s">
        <v>119</v>
      </c>
      <c r="D13" s="42">
        <v>2</v>
      </c>
      <c r="E13" s="43">
        <v>40181</v>
      </c>
      <c r="F13" s="43" t="s">
        <v>142</v>
      </c>
      <c r="G13" s="54" t="s">
        <v>133</v>
      </c>
      <c r="H13" s="48">
        <v>10</v>
      </c>
      <c r="I13" s="27"/>
      <c r="J13" s="27"/>
      <c r="K13" s="27"/>
      <c r="L13" s="27"/>
    </row>
    <row r="14" spans="1:12" ht="13.2" customHeight="1" x14ac:dyDescent="0.2">
      <c r="A14" s="41">
        <v>4</v>
      </c>
      <c r="B14" s="42" t="s">
        <v>120</v>
      </c>
      <c r="C14" s="42" t="s">
        <v>121</v>
      </c>
      <c r="D14" s="42">
        <v>1</v>
      </c>
      <c r="E14" s="43">
        <v>40182</v>
      </c>
      <c r="F14" s="43" t="s">
        <v>142</v>
      </c>
      <c r="G14" s="54" t="s">
        <v>139</v>
      </c>
      <c r="H14" s="48">
        <v>4</v>
      </c>
      <c r="I14" s="27"/>
      <c r="J14" s="27"/>
      <c r="K14" s="27"/>
      <c r="L14" s="27"/>
    </row>
    <row r="15" spans="1:12" ht="13.2" customHeight="1" x14ac:dyDescent="0.2">
      <c r="A15" s="41">
        <v>5</v>
      </c>
      <c r="B15" s="42" t="s">
        <v>123</v>
      </c>
      <c r="C15" s="42" t="s">
        <v>124</v>
      </c>
      <c r="D15" s="42">
        <v>1</v>
      </c>
      <c r="E15" s="43">
        <v>40183</v>
      </c>
      <c r="F15" s="43" t="s">
        <v>142</v>
      </c>
      <c r="G15" s="54" t="s">
        <v>139</v>
      </c>
      <c r="H15" s="48">
        <v>6</v>
      </c>
      <c r="I15" s="27"/>
      <c r="J15" s="27"/>
      <c r="K15" s="27"/>
      <c r="L15" s="27"/>
    </row>
    <row r="16" spans="1:12" ht="13.2" customHeight="1" x14ac:dyDescent="0.2">
      <c r="A16" s="41">
        <v>6</v>
      </c>
      <c r="B16" s="42" t="s">
        <v>125</v>
      </c>
      <c r="C16" s="42" t="s">
        <v>126</v>
      </c>
      <c r="D16" s="42">
        <v>2</v>
      </c>
      <c r="E16" s="43">
        <v>40184</v>
      </c>
      <c r="F16" s="43"/>
      <c r="G16" s="54"/>
      <c r="H16" s="48"/>
      <c r="I16" s="27"/>
      <c r="J16" s="27"/>
      <c r="K16" s="27"/>
      <c r="L16" s="27"/>
    </row>
    <row r="17" spans="1:17" ht="13.2" customHeight="1" x14ac:dyDescent="0.2">
      <c r="A17" s="41">
        <v>7</v>
      </c>
      <c r="B17" s="42" t="s">
        <v>127</v>
      </c>
      <c r="C17" s="42" t="s">
        <v>128</v>
      </c>
      <c r="D17" s="42">
        <v>2</v>
      </c>
      <c r="E17" s="43">
        <v>40185</v>
      </c>
      <c r="F17" s="43"/>
      <c r="G17" s="54"/>
      <c r="H17" s="48"/>
      <c r="I17" s="27"/>
      <c r="J17" s="27"/>
      <c r="K17" s="27"/>
      <c r="L17" s="27"/>
    </row>
    <row r="18" spans="1:17" ht="13.95" customHeight="1" x14ac:dyDescent="0.2">
      <c r="A18" s="41">
        <v>8</v>
      </c>
      <c r="B18" s="42" t="s">
        <v>129</v>
      </c>
      <c r="C18" s="42" t="s">
        <v>130</v>
      </c>
      <c r="D18" s="42">
        <v>2</v>
      </c>
      <c r="E18" s="43">
        <v>40186</v>
      </c>
      <c r="F18" s="43"/>
      <c r="G18" s="54"/>
      <c r="H18" s="48"/>
      <c r="I18" s="27"/>
      <c r="J18" s="27"/>
      <c r="K18" s="27"/>
      <c r="L18" s="27"/>
    </row>
    <row r="19" spans="1:17" x14ac:dyDescent="0.2">
      <c r="A19" s="41">
        <v>9</v>
      </c>
      <c r="B19" s="42" t="s">
        <v>131</v>
      </c>
      <c r="C19" s="42" t="s">
        <v>132</v>
      </c>
      <c r="D19" s="42">
        <v>1</v>
      </c>
      <c r="E19" s="43">
        <v>40187</v>
      </c>
      <c r="F19" s="43"/>
      <c r="G19" s="54"/>
      <c r="H19" s="49"/>
    </row>
    <row r="20" spans="1:17" x14ac:dyDescent="0.2">
      <c r="A20" s="12"/>
      <c r="B20" s="30"/>
      <c r="C20" s="30"/>
      <c r="D20" s="30"/>
      <c r="E20" s="31"/>
      <c r="F20" s="31"/>
      <c r="G20" s="30"/>
      <c r="H20" s="51"/>
    </row>
    <row r="21" spans="1:17" x14ac:dyDescent="0.2">
      <c r="A21" s="12"/>
      <c r="B21" s="30"/>
      <c r="C21" s="30"/>
      <c r="D21" s="30"/>
      <c r="E21" s="31"/>
      <c r="F21" s="31"/>
      <c r="G21" s="30"/>
      <c r="H21" s="51"/>
    </row>
    <row r="22" spans="1:17" x14ac:dyDescent="0.2">
      <c r="A22" s="12"/>
      <c r="B22" s="30"/>
      <c r="C22" s="30"/>
      <c r="D22" s="30"/>
      <c r="E22" s="31"/>
      <c r="F22" s="31"/>
      <c r="G22" s="30"/>
    </row>
    <row r="23" spans="1:17" x14ac:dyDescent="0.2">
      <c r="A23" s="12"/>
      <c r="B23" s="30"/>
      <c r="C23" s="30"/>
      <c r="D23" s="30"/>
      <c r="E23" s="31"/>
      <c r="F23" s="31"/>
      <c r="G23" s="30"/>
      <c r="H23" s="6"/>
      <c r="I23" s="7"/>
      <c r="J23" s="7"/>
      <c r="K23" s="7"/>
      <c r="L23" s="5"/>
      <c r="M23" s="21"/>
      <c r="N23" s="21"/>
      <c r="O23" s="21"/>
      <c r="P23" s="21"/>
      <c r="Q23" s="21"/>
    </row>
    <row r="24" spans="1:17" x14ac:dyDescent="0.2">
      <c r="A24" s="12"/>
      <c r="B24" s="30"/>
      <c r="C24" s="30"/>
      <c r="D24" s="30"/>
      <c r="E24" s="31"/>
      <c r="F24" s="31"/>
      <c r="G24" s="30"/>
      <c r="H24" s="6"/>
      <c r="I24" s="7"/>
      <c r="J24" s="7"/>
      <c r="K24" s="7"/>
      <c r="L24" s="5"/>
      <c r="M24" s="21"/>
      <c r="N24" s="21"/>
      <c r="O24" s="21"/>
      <c r="P24" s="21"/>
      <c r="Q24" s="21"/>
    </row>
    <row r="25" spans="1:17" x14ac:dyDescent="0.2">
      <c r="A25" s="12"/>
      <c r="B25" s="30"/>
      <c r="C25" s="30"/>
      <c r="D25" s="30"/>
      <c r="E25" s="31"/>
      <c r="F25" s="31"/>
      <c r="G25" s="30"/>
      <c r="H25" s="7"/>
      <c r="I25" s="7"/>
      <c r="J25" s="7"/>
      <c r="K25" s="10"/>
      <c r="L25" s="10"/>
      <c r="M25" s="21"/>
      <c r="N25" s="21"/>
      <c r="O25" s="21"/>
      <c r="P25" s="21"/>
      <c r="Q25" s="21"/>
    </row>
    <row r="26" spans="1:17" x14ac:dyDescent="0.2">
      <c r="A26" s="12"/>
      <c r="B26" s="30"/>
      <c r="C26" s="30"/>
      <c r="D26" s="30"/>
      <c r="E26" s="31"/>
      <c r="F26" s="31"/>
      <c r="G26" s="30"/>
      <c r="H26" s="8"/>
      <c r="I26" s="9"/>
      <c r="J26" s="9"/>
      <c r="K26" s="28"/>
      <c r="L26" s="29"/>
      <c r="M26" s="21"/>
      <c r="N26" s="21"/>
      <c r="O26" s="21"/>
      <c r="P26" s="21"/>
      <c r="Q26" s="21"/>
    </row>
    <row r="27" spans="1:17" x14ac:dyDescent="0.2">
      <c r="A27" s="12"/>
      <c r="B27" s="30"/>
      <c r="C27" s="30"/>
      <c r="D27" s="30"/>
      <c r="E27" s="31"/>
      <c r="F27" s="31"/>
      <c r="G27" s="30"/>
      <c r="H27" s="7"/>
      <c r="I27" s="9"/>
      <c r="J27" s="9"/>
      <c r="K27" s="28"/>
      <c r="L27" s="29"/>
      <c r="M27" s="21"/>
      <c r="N27" s="21"/>
      <c r="O27" s="21"/>
      <c r="P27" s="21"/>
      <c r="Q27" s="21"/>
    </row>
    <row r="28" spans="1:17" x14ac:dyDescent="0.2">
      <c r="A28" s="12"/>
      <c r="B28" s="30"/>
      <c r="C28" s="30"/>
      <c r="D28" s="30"/>
      <c r="E28" s="31"/>
      <c r="F28" s="31"/>
      <c r="G28" s="30"/>
      <c r="H28" s="7"/>
      <c r="I28" s="9"/>
      <c r="J28" s="9"/>
      <c r="K28" s="28"/>
      <c r="L28" s="29"/>
      <c r="M28" s="21"/>
      <c r="N28" s="21"/>
      <c r="O28" s="21"/>
      <c r="P28" s="21"/>
      <c r="Q28" s="21"/>
    </row>
    <row r="29" spans="1:17" x14ac:dyDescent="0.2">
      <c r="A29" s="12"/>
      <c r="B29" s="30"/>
      <c r="C29" s="30"/>
      <c r="D29" s="30"/>
      <c r="E29" s="31"/>
      <c r="F29" s="31"/>
      <c r="G29" s="30"/>
      <c r="H29" s="7"/>
      <c r="I29" s="7"/>
      <c r="J29" s="7"/>
      <c r="K29" s="7"/>
      <c r="L29" s="5"/>
      <c r="M29" s="21"/>
      <c r="N29" s="21"/>
      <c r="O29" s="21"/>
      <c r="P29" s="21"/>
      <c r="Q29" s="21"/>
    </row>
    <row r="30" spans="1:17" x14ac:dyDescent="0.2">
      <c r="A30" s="12"/>
      <c r="B30" s="30"/>
      <c r="C30" s="30"/>
      <c r="D30" s="30"/>
      <c r="E30" s="31"/>
      <c r="F30" s="31"/>
      <c r="G30" s="30"/>
      <c r="H30" s="7"/>
      <c r="I30" s="7"/>
      <c r="J30" s="7"/>
      <c r="K30" s="9"/>
      <c r="L30" s="5"/>
      <c r="M30" s="21"/>
      <c r="N30" s="21"/>
      <c r="O30" s="21"/>
      <c r="P30" s="21"/>
      <c r="Q30" s="21"/>
    </row>
    <row r="31" spans="1:17" x14ac:dyDescent="0.2">
      <c r="A31" s="12"/>
      <c r="B31" s="30"/>
      <c r="C31" s="30"/>
      <c r="D31" s="30"/>
      <c r="E31" s="31"/>
      <c r="F31" s="31"/>
      <c r="G31" s="30"/>
    </row>
    <row r="32" spans="1:17" x14ac:dyDescent="0.2">
      <c r="A32" s="12"/>
      <c r="B32" s="30"/>
      <c r="C32" s="30"/>
      <c r="D32" s="30"/>
      <c r="E32" s="31"/>
      <c r="F32" s="31"/>
      <c r="G32" s="30"/>
    </row>
    <row r="33" spans="1:7" x14ac:dyDescent="0.2">
      <c r="A33" s="12"/>
      <c r="B33" s="30"/>
      <c r="C33" s="30"/>
      <c r="D33" s="30"/>
      <c r="E33" s="31"/>
      <c r="F33" s="31"/>
      <c r="G33" s="30"/>
    </row>
    <row r="34" spans="1:7" x14ac:dyDescent="0.2">
      <c r="A34" s="12"/>
      <c r="B34" s="30"/>
      <c r="C34" s="30"/>
      <c r="D34" s="30"/>
      <c r="E34" s="31"/>
      <c r="F34" s="31"/>
      <c r="G34" s="30"/>
    </row>
    <row r="35" spans="1:7" x14ac:dyDescent="0.2">
      <c r="A35" s="12"/>
      <c r="B35" s="30"/>
      <c r="C35" s="30"/>
      <c r="D35" s="30"/>
      <c r="E35" s="31"/>
      <c r="F35" s="31"/>
      <c r="G35" s="30"/>
    </row>
    <row r="36" spans="1:7" x14ac:dyDescent="0.2">
      <c r="A36" s="12"/>
      <c r="B36" s="30"/>
      <c r="C36" s="30"/>
      <c r="D36" s="30"/>
      <c r="E36" s="31"/>
      <c r="F36" s="31"/>
      <c r="G36" s="30"/>
    </row>
    <row r="37" spans="1:7" x14ac:dyDescent="0.2">
      <c r="A37" s="12"/>
      <c r="B37" s="30"/>
      <c r="C37" s="30"/>
      <c r="D37" s="30"/>
      <c r="E37" s="31"/>
      <c r="F37" s="31"/>
      <c r="G37" s="30"/>
    </row>
    <row r="38" spans="1:7" x14ac:dyDescent="0.2">
      <c r="A38" s="12"/>
      <c r="B38" s="30"/>
      <c r="C38" s="30"/>
      <c r="D38" s="30"/>
      <c r="E38" s="31"/>
      <c r="F38" s="31"/>
      <c r="G38" s="30"/>
    </row>
    <row r="39" spans="1:7" x14ac:dyDescent="0.2">
      <c r="A39" s="12"/>
      <c r="B39" s="30"/>
      <c r="C39" s="30"/>
      <c r="D39" s="30"/>
      <c r="E39" s="31"/>
      <c r="F39" s="31"/>
      <c r="G39" s="30"/>
    </row>
    <row r="40" spans="1:7" x14ac:dyDescent="0.2">
      <c r="A40" s="12"/>
      <c r="B40" s="30"/>
      <c r="C40" s="30"/>
      <c r="D40" s="30"/>
      <c r="E40" s="31"/>
      <c r="F40" s="31"/>
      <c r="G40" s="30"/>
    </row>
    <row r="41" spans="1:7" x14ac:dyDescent="0.2">
      <c r="A41" s="12"/>
      <c r="B41" s="30"/>
      <c r="C41" s="30"/>
      <c r="D41" s="30"/>
      <c r="E41" s="31"/>
      <c r="F41" s="31"/>
      <c r="G41" s="30"/>
    </row>
    <row r="42" spans="1:7" x14ac:dyDescent="0.2">
      <c r="A42" s="12"/>
      <c r="B42" s="30"/>
      <c r="C42" s="30"/>
      <c r="D42" s="30"/>
      <c r="E42" s="31"/>
      <c r="F42" s="31"/>
      <c r="G42" s="30"/>
    </row>
    <row r="43" spans="1:7" x14ac:dyDescent="0.2">
      <c r="A43" s="12"/>
      <c r="B43" s="30"/>
      <c r="C43" s="30"/>
      <c r="D43" s="30"/>
      <c r="E43" s="31"/>
      <c r="F43" s="31"/>
      <c r="G43" s="30"/>
    </row>
    <row r="44" spans="1:7" x14ac:dyDescent="0.2">
      <c r="A44" s="12"/>
      <c r="B44" s="30"/>
      <c r="C44" s="30"/>
      <c r="D44" s="30"/>
      <c r="E44" s="31"/>
      <c r="F44" s="31"/>
      <c r="G44" s="30"/>
    </row>
    <row r="45" spans="1:7" x14ac:dyDescent="0.2">
      <c r="A45" s="12"/>
      <c r="B45" s="30"/>
      <c r="C45" s="30"/>
      <c r="D45" s="30"/>
      <c r="E45" s="31"/>
      <c r="F45" s="31"/>
      <c r="G45" s="30"/>
    </row>
    <row r="46" spans="1:7" x14ac:dyDescent="0.2">
      <c r="A46" s="12"/>
      <c r="B46" s="30"/>
      <c r="C46" s="30"/>
      <c r="D46" s="30"/>
      <c r="E46" s="31"/>
      <c r="F46" s="31"/>
      <c r="G46" s="30"/>
    </row>
    <row r="47" spans="1:7" x14ac:dyDescent="0.2">
      <c r="A47" s="12"/>
      <c r="B47" s="30"/>
      <c r="C47" s="30"/>
      <c r="D47" s="30"/>
      <c r="E47" s="31"/>
      <c r="F47" s="31"/>
      <c r="G47" s="30"/>
    </row>
    <row r="48" spans="1:7" x14ac:dyDescent="0.2">
      <c r="A48" s="12"/>
      <c r="B48" s="30"/>
      <c r="C48" s="30"/>
      <c r="D48" s="30"/>
      <c r="E48" s="31"/>
      <c r="F48" s="31"/>
      <c r="G48" s="30"/>
    </row>
    <row r="49" spans="1:7" x14ac:dyDescent="0.2">
      <c r="A49" s="12"/>
      <c r="B49" s="30"/>
      <c r="C49" s="30"/>
      <c r="D49" s="30"/>
      <c r="E49" s="31"/>
      <c r="F49" s="31"/>
      <c r="G49" s="30"/>
    </row>
    <row r="50" spans="1:7" x14ac:dyDescent="0.2">
      <c r="A50" s="12"/>
      <c r="B50" s="30"/>
      <c r="C50" s="30"/>
      <c r="D50" s="30"/>
      <c r="E50" s="31"/>
      <c r="F50" s="31"/>
      <c r="G50" s="30"/>
    </row>
    <row r="51" spans="1:7" x14ac:dyDescent="0.2">
      <c r="A51" s="12"/>
      <c r="B51" s="30"/>
      <c r="C51" s="30"/>
      <c r="D51" s="30"/>
      <c r="E51" s="31"/>
      <c r="F51" s="31"/>
      <c r="G51" s="30"/>
    </row>
    <row r="52" spans="1:7" x14ac:dyDescent="0.2">
      <c r="A52" s="12"/>
      <c r="B52" s="30"/>
      <c r="C52" s="30"/>
      <c r="D52" s="30"/>
      <c r="E52" s="31"/>
      <c r="F52" s="31"/>
      <c r="G52" s="30"/>
    </row>
    <row r="53" spans="1:7" x14ac:dyDescent="0.2">
      <c r="A53" s="12"/>
      <c r="B53" s="30"/>
      <c r="C53" s="30"/>
      <c r="D53" s="30"/>
      <c r="E53" s="31"/>
      <c r="F53" s="31"/>
      <c r="G53" s="30"/>
    </row>
    <row r="54" spans="1:7" x14ac:dyDescent="0.2">
      <c r="A54" s="12"/>
      <c r="B54" s="30"/>
      <c r="C54" s="30"/>
      <c r="D54" s="30"/>
      <c r="E54" s="31"/>
      <c r="F54" s="31"/>
      <c r="G54" s="30"/>
    </row>
    <row r="55" spans="1:7" x14ac:dyDescent="0.2">
      <c r="A55" s="12"/>
      <c r="B55" s="30"/>
      <c r="C55" s="30"/>
      <c r="D55" s="30"/>
      <c r="E55" s="31"/>
      <c r="F55" s="31"/>
      <c r="G55" s="30"/>
    </row>
    <row r="56" spans="1:7" x14ac:dyDescent="0.2">
      <c r="A56" s="12"/>
      <c r="B56" s="30"/>
      <c r="C56" s="30"/>
      <c r="D56" s="30"/>
      <c r="E56" s="31"/>
      <c r="F56" s="31"/>
      <c r="G56" s="30"/>
    </row>
    <row r="57" spans="1:7" x14ac:dyDescent="0.2">
      <c r="A57" s="12"/>
      <c r="B57" s="30"/>
      <c r="C57" s="30"/>
      <c r="D57" s="30"/>
      <c r="E57" s="31"/>
      <c r="F57" s="31"/>
      <c r="G57" s="30"/>
    </row>
    <row r="58" spans="1:7" x14ac:dyDescent="0.2">
      <c r="A58" s="12"/>
      <c r="B58" s="30"/>
      <c r="C58" s="30"/>
      <c r="D58" s="30"/>
      <c r="E58" s="31"/>
      <c r="F58" s="31"/>
      <c r="G58" s="30"/>
    </row>
    <row r="59" spans="1:7" x14ac:dyDescent="0.2">
      <c r="A59" s="12"/>
      <c r="B59" s="30"/>
      <c r="C59" s="30"/>
      <c r="D59" s="30"/>
      <c r="E59" s="31"/>
      <c r="F59" s="31"/>
      <c r="G59" s="30"/>
    </row>
    <row r="60" spans="1:7" x14ac:dyDescent="0.2">
      <c r="A60" s="12"/>
      <c r="B60" s="30"/>
      <c r="C60" s="30"/>
      <c r="D60" s="30"/>
      <c r="E60" s="31"/>
      <c r="F60" s="31"/>
      <c r="G60" s="30"/>
    </row>
  </sheetData>
  <mergeCells count="5">
    <mergeCell ref="B2:D2"/>
    <mergeCell ref="I3:J3"/>
    <mergeCell ref="I6:J6"/>
    <mergeCell ref="I7:J7"/>
    <mergeCell ref="I5:J5"/>
  </mergeCells>
  <phoneticPr fontId="2"/>
  <dataValidations count="1">
    <dataValidation type="list" allowBlank="1" showInputMessage="1" showErrorMessage="1" sqref="B5" xr:uid="{BFEF0F52-C334-43E7-89D0-BA8DDC4CEAF5}">
      <formula1>"(　　)　,(男子),(女子)"</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AF180F-C32C-432F-BE0E-E6B81696D159}">
          <x14:formula1>
            <xm:f>学校名一覧!$E$2:$E$7</xm:f>
          </x14:formula1>
          <xm:sqref>G11:G19</xm:sqref>
        </x14:dataValidation>
        <x14:dataValidation type="list" allowBlank="1" showInputMessage="1" showErrorMessage="1" xr:uid="{965F3316-0160-4A82-A74D-B4D3B11FE571}">
          <x14:formula1>
            <xm:f>学校名一覧!$E$9:$E$10</xm:f>
          </x14:formula1>
          <xm:sqref>F11:F19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2D2D7-5BB6-4FE5-8576-6CC9E779352B}">
  <dimension ref="A1:O53"/>
  <sheetViews>
    <sheetView view="pageBreakPreview" topLeftCell="A7" zoomScaleNormal="100" zoomScaleSheetLayoutView="100" workbookViewId="0">
      <selection activeCell="I14" sqref="I14"/>
    </sheetView>
  </sheetViews>
  <sheetFormatPr defaultRowHeight="13.2" x14ac:dyDescent="0.2"/>
  <cols>
    <col min="1" max="1" width="9" style="40"/>
    <col min="3" max="4" width="11.6640625" customWidth="1"/>
    <col min="5" max="5" width="5" customWidth="1"/>
    <col min="6" max="6" width="25.77734375" customWidth="1"/>
    <col min="7" max="7" width="9.33203125" customWidth="1"/>
    <col min="8" max="9" width="10.6640625" customWidth="1"/>
    <col min="10" max="11" width="9"/>
    <col min="12" max="13" width="13.109375" customWidth="1"/>
    <col min="14" max="14" width="9"/>
    <col min="15" max="15" width="15" bestFit="1" customWidth="1"/>
    <col min="16" max="16" width="2.77734375" bestFit="1" customWidth="1"/>
    <col min="17" max="17" width="9"/>
    <col min="18" max="18" width="16" customWidth="1"/>
  </cols>
  <sheetData>
    <row r="1" spans="1:15" ht="21" customHeight="1" x14ac:dyDescent="0.2">
      <c r="B1" s="59" t="s">
        <v>112</v>
      </c>
      <c r="C1" s="60"/>
      <c r="D1" s="60"/>
      <c r="E1" s="60"/>
      <c r="F1" s="60"/>
      <c r="G1" s="60"/>
      <c r="H1" s="35"/>
      <c r="I1" s="5"/>
    </row>
    <row r="2" spans="1:15" ht="21" customHeight="1" x14ac:dyDescent="0.2">
      <c r="B2" s="113" t="s">
        <v>94</v>
      </c>
      <c r="C2" s="114"/>
      <c r="D2" s="114"/>
      <c r="E2" s="114"/>
      <c r="F2" s="114"/>
      <c r="G2" s="62"/>
      <c r="H2" s="63" t="str">
        <f>名簿事務局用!B5</f>
        <v>(男子)</v>
      </c>
      <c r="I2" s="5"/>
    </row>
    <row r="3" spans="1:15" ht="21" customHeight="1" x14ac:dyDescent="0.2">
      <c r="B3" s="61"/>
      <c r="C3" s="62"/>
      <c r="D3" s="62"/>
      <c r="E3" s="62"/>
      <c r="F3" s="62"/>
      <c r="G3" s="62"/>
    </row>
    <row r="4" spans="1:15" ht="21" customHeight="1" thickBot="1" x14ac:dyDescent="0.25"/>
    <row r="5" spans="1:15" ht="24.75" customHeight="1" thickBot="1" x14ac:dyDescent="0.25">
      <c r="B5" s="64" t="s">
        <v>40</v>
      </c>
      <c r="C5" s="65">
        <f>名簿事務局用!B4</f>
        <v>1</v>
      </c>
      <c r="D5" s="66" t="s">
        <v>0</v>
      </c>
      <c r="E5" s="115" t="str">
        <f>IF(C5&lt;&gt;0,VLOOKUP(C5,学校名一覧!A1:C40,2),"")</f>
        <v>宮城県仙台第一高等学校</v>
      </c>
      <c r="F5" s="116"/>
      <c r="G5" s="2"/>
      <c r="I5" s="67"/>
    </row>
    <row r="6" spans="1:15" ht="16.5" customHeight="1" thickTop="1" x14ac:dyDescent="0.2">
      <c r="B6" s="68"/>
      <c r="C6" s="69" t="s">
        <v>8</v>
      </c>
      <c r="D6" s="70" t="s">
        <v>9</v>
      </c>
      <c r="E6" s="120" t="s">
        <v>148</v>
      </c>
      <c r="F6" s="121"/>
      <c r="G6" s="2"/>
      <c r="I6" s="67"/>
      <c r="K6" s="108" t="s">
        <v>110</v>
      </c>
      <c r="L6" s="110" t="s">
        <v>109</v>
      </c>
      <c r="M6" s="110"/>
      <c r="N6" s="110"/>
      <c r="O6" s="110"/>
    </row>
    <row r="7" spans="1:15" ht="24.75" customHeight="1" thickBot="1" x14ac:dyDescent="0.25">
      <c r="B7" s="71" t="s">
        <v>95</v>
      </c>
      <c r="C7" s="72" t="str">
        <f>名簿事務局用!B8</f>
        <v>黒　川</v>
      </c>
      <c r="D7" s="73" t="str">
        <f>名簿事務局用!C8</f>
        <v>二　朗</v>
      </c>
      <c r="E7" s="122" t="str">
        <f>名簿事務局用!F6</f>
        <v>090××××</v>
      </c>
      <c r="F7" s="123"/>
      <c r="G7" s="2"/>
      <c r="I7" s="6"/>
      <c r="J7" s="7"/>
      <c r="K7" s="109"/>
      <c r="L7" s="110"/>
      <c r="M7" s="110"/>
      <c r="N7" s="110"/>
      <c r="O7" s="110"/>
    </row>
    <row r="8" spans="1:15" ht="37.200000000000003" customHeight="1" x14ac:dyDescent="0.2">
      <c r="A8" s="40" t="s">
        <v>101</v>
      </c>
      <c r="B8" s="74" t="s">
        <v>1</v>
      </c>
      <c r="C8" s="117" t="s">
        <v>2</v>
      </c>
      <c r="D8" s="118"/>
      <c r="E8" s="76" t="s">
        <v>4</v>
      </c>
      <c r="F8" s="75" t="s">
        <v>5</v>
      </c>
      <c r="G8" s="77" t="s">
        <v>145</v>
      </c>
      <c r="H8" s="78" t="s">
        <v>135</v>
      </c>
      <c r="I8" s="79" t="s">
        <v>136</v>
      </c>
      <c r="J8" s="7"/>
      <c r="K8" s="56">
        <f>IF(COUNT(名簿入力用!$B11:$E11)=0,"",名簿入力用!A11)</f>
        <v>1</v>
      </c>
      <c r="L8" s="56" t="str">
        <f>IF(COUNT(名簿入力用!$B11:$E11)=0,"",名簿入力用!B11)</f>
        <v>宮城</v>
      </c>
      <c r="M8" s="56" t="str">
        <f>IF(COUNT(名簿入力用!$B11:$E11)=0,"",名簿入力用!C11)</f>
        <v>太郎</v>
      </c>
      <c r="N8" s="56">
        <f>IF(COUNT(名簿入力用!$B11:$E11)=0,"",名簿入力用!D11)</f>
        <v>3</v>
      </c>
      <c r="O8" s="57">
        <f>IF(COUNT(名簿入力用!$B11:$E11)=0,"",名簿入力用!E11)</f>
        <v>40179</v>
      </c>
    </row>
    <row r="9" spans="1:15" ht="16.5" customHeight="1" x14ac:dyDescent="0.2">
      <c r="A9" s="40" t="s">
        <v>93</v>
      </c>
      <c r="B9" s="80" t="s">
        <v>40</v>
      </c>
      <c r="C9" s="1" t="s">
        <v>8</v>
      </c>
      <c r="D9" s="1" t="s">
        <v>9</v>
      </c>
      <c r="E9" s="81"/>
      <c r="F9" s="82"/>
      <c r="G9" s="82"/>
      <c r="H9" s="83"/>
      <c r="I9" s="84"/>
      <c r="J9" s="7"/>
      <c r="K9" s="56">
        <f>IF(COUNT(名簿入力用!$B12:$E12)=0,"",名簿入力用!A12)</f>
        <v>2</v>
      </c>
      <c r="L9" s="56" t="str">
        <f>IF(COUNT(名簿入力用!$B12:$E12)=0,"",名簿入力用!B12)</f>
        <v>青葉</v>
      </c>
      <c r="M9" s="56" t="str">
        <f>IF(COUNT(名簿入力用!$B12:$E12)=0,"",名簿入力用!C12)</f>
        <v>二郎</v>
      </c>
      <c r="N9" s="56">
        <f>IF(COUNT(名簿入力用!$B12:$E12)=0,"",名簿入力用!D12)</f>
        <v>3</v>
      </c>
      <c r="O9" s="57">
        <f>IF(COUNT(名簿入力用!$B12:$E12)=0,"",名簿入力用!E12)</f>
        <v>40180</v>
      </c>
    </row>
    <row r="10" spans="1:15" ht="24.9" customHeight="1" x14ac:dyDescent="0.2">
      <c r="A10" s="40">
        <v>1</v>
      </c>
      <c r="B10" s="80">
        <v>1</v>
      </c>
      <c r="C10" s="85" t="str">
        <f>IF($A10="","",VLOOKUP($A10,名簿事務局用!$A$11:$E$60,2))</f>
        <v>宮　城</v>
      </c>
      <c r="D10" s="85" t="str">
        <f>IF($A10="","",VLOOKUP($A10,名簿事務局用!$A$11:$E$60,3))</f>
        <v>太　郎</v>
      </c>
      <c r="E10" s="1">
        <f>IF($A10="","",VLOOKUP($A10,名簿事務局用!$A$11:$E$60,4))</f>
        <v>3</v>
      </c>
      <c r="F10" s="86">
        <f>IF($A10="","",VLOOKUP($A10,名簿事務局用!$A$11:$E$60,5))</f>
        <v>40179</v>
      </c>
      <c r="G10" s="1" t="str">
        <f>IF($A10="","",VLOOKUP($A10,名簿事務局用!$A$11:$H$60,6))</f>
        <v>○</v>
      </c>
      <c r="H10" s="1">
        <f>IF($A10="","",VLOOKUP($A10,名簿事務局用!$A$11:$H$60,7))</f>
        <v>1</v>
      </c>
      <c r="I10" s="87">
        <f>IF($A10="","",VLOOKUP($A10,名簿事務局用!$A$11:$H$60,8))</f>
        <v>1</v>
      </c>
      <c r="J10" s="9"/>
      <c r="K10" s="56">
        <f>IF(COUNT(名簿入力用!$B13:$E13)=0,"",名簿入力用!A13)</f>
        <v>3</v>
      </c>
      <c r="L10" s="56" t="str">
        <f>IF(COUNT(名簿入力用!$B13:$E13)=0,"",名簿入力用!B13)</f>
        <v>泉</v>
      </c>
      <c r="M10" s="56" t="str">
        <f>IF(COUNT(名簿入力用!$B13:$E13)=0,"",名簿入力用!C13)</f>
        <v>三郎</v>
      </c>
      <c r="N10" s="56">
        <f>IF(COUNT(名簿入力用!$B13:$E13)=0,"",名簿入力用!D13)</f>
        <v>2</v>
      </c>
      <c r="O10" s="57">
        <f>IF(COUNT(名簿入力用!$B13:$E13)=0,"",名簿入力用!E13)</f>
        <v>40181</v>
      </c>
    </row>
    <row r="11" spans="1:15" ht="24.9" customHeight="1" x14ac:dyDescent="0.2">
      <c r="A11" s="40">
        <v>2</v>
      </c>
      <c r="B11" s="88">
        <v>2</v>
      </c>
      <c r="C11" s="85" t="str">
        <f>IF($A11="","",VLOOKUP($A11,名簿事務局用!$A$11:$E$60,2))</f>
        <v>青　葉</v>
      </c>
      <c r="D11" s="85" t="str">
        <f>IF($A11="","",VLOOKUP($A11,名簿事務局用!$A$11:$E$60,3))</f>
        <v>二　郎</v>
      </c>
      <c r="E11" s="1">
        <f>IF($A11="","",VLOOKUP($A11,名簿事務局用!$A$11:$E$60,4))</f>
        <v>3</v>
      </c>
      <c r="F11" s="86">
        <f>IF($A11="","",VLOOKUP($A11,名簿事務局用!$A$11:$E$60,5))</f>
        <v>40180</v>
      </c>
      <c r="G11" s="1" t="str">
        <f>IF($A11="","",VLOOKUP($A11,名簿事務局用!$A$11:$H$60,6))</f>
        <v>○</v>
      </c>
      <c r="H11" s="1">
        <f>IF($A11="","",VLOOKUP($A11,名簿事務局用!$A$11:$H$60,7))</f>
        <v>2</v>
      </c>
      <c r="I11" s="87">
        <f>IF($A11="","",VLOOKUP($A11,名簿事務局用!$A$11:$H$60,8))</f>
        <v>5</v>
      </c>
      <c r="J11" s="9"/>
      <c r="K11" s="56">
        <f>IF(COUNT(名簿入力用!$B14:$E14)=0,"",名簿入力用!A14)</f>
        <v>4</v>
      </c>
      <c r="L11" s="56" t="str">
        <f>IF(COUNT(名簿入力用!$B14:$E14)=0,"",名簿入力用!B14)</f>
        <v>太白</v>
      </c>
      <c r="M11" s="56" t="str">
        <f>IF(COUNT(名簿入力用!$B14:$E14)=0,"",名簿入力用!C14)</f>
        <v>四郎</v>
      </c>
      <c r="N11" s="56">
        <f>IF(COUNT(名簿入力用!$B14:$E14)=0,"",名簿入力用!D14)</f>
        <v>1</v>
      </c>
      <c r="O11" s="57">
        <f>IF(COUNT(名簿入力用!$B14:$E14)=0,"",名簿入力用!E14)</f>
        <v>40182</v>
      </c>
    </row>
    <row r="12" spans="1:15" ht="24.75" customHeight="1" x14ac:dyDescent="0.2">
      <c r="A12" s="40">
        <v>3</v>
      </c>
      <c r="B12" s="88">
        <v>3</v>
      </c>
      <c r="C12" s="85" t="str">
        <f>IF($A12="","",VLOOKUP($A12,名簿事務局用!$A$11:$E$60,2))</f>
        <v>泉　　</v>
      </c>
      <c r="D12" s="85" t="str">
        <f>IF($A12="","",VLOOKUP($A12,名簿事務局用!$A$11:$E$60,3))</f>
        <v>三　郎</v>
      </c>
      <c r="E12" s="1">
        <f>IF($A12="","",VLOOKUP($A12,名簿事務局用!$A$11:$E$60,4))</f>
        <v>2</v>
      </c>
      <c r="F12" s="86">
        <f>IF($A12="","",VLOOKUP($A12,名簿事務局用!$A$11:$E$60,5))</f>
        <v>40181</v>
      </c>
      <c r="G12" s="1" t="str">
        <f>IF($A12="","",VLOOKUP($A12,名簿事務局用!$A$11:$H$60,6))</f>
        <v>○</v>
      </c>
      <c r="H12" s="1" t="str">
        <f>IF($A12="","",VLOOKUP($A12,名簿事務局用!$A$11:$H$60,7))</f>
        <v>ベスト４</v>
      </c>
      <c r="I12" s="87">
        <f>IF($A12="","",VLOOKUP($A12,名簿事務局用!$A$11:$H$60,8))</f>
        <v>10</v>
      </c>
      <c r="J12" s="9"/>
      <c r="K12" s="56">
        <f>IF(COUNT(名簿入力用!$B15:$E15)=0,"",名簿入力用!A15)</f>
        <v>5</v>
      </c>
      <c r="L12" s="56" t="str">
        <f>IF(COUNT(名簿入力用!$B15:$E15)=0,"",名簿入力用!B15)</f>
        <v>若林</v>
      </c>
      <c r="M12" s="56" t="str">
        <f>IF(COUNT(名簿入力用!$B15:$E15)=0,"",名簿入力用!C15)</f>
        <v>五郎</v>
      </c>
      <c r="N12" s="56">
        <f>IF(COUNT(名簿入力用!$B15:$E15)=0,"",名簿入力用!D15)</f>
        <v>1</v>
      </c>
      <c r="O12" s="57">
        <f>IF(COUNT(名簿入力用!$B15:$E15)=0,"",名簿入力用!E15)</f>
        <v>40183</v>
      </c>
    </row>
    <row r="13" spans="1:15" ht="24.9" customHeight="1" x14ac:dyDescent="0.2">
      <c r="A13" s="40">
        <v>4</v>
      </c>
      <c r="B13" s="88">
        <v>4</v>
      </c>
      <c r="C13" s="85" t="str">
        <f>IF($A13="","",VLOOKUP($A13,名簿事務局用!$A$11:$E$60,2))</f>
        <v>太　白</v>
      </c>
      <c r="D13" s="85" t="str">
        <f>IF($A13="","",VLOOKUP($A13,名簿事務局用!$A$11:$E$60,3))</f>
        <v>四　郎</v>
      </c>
      <c r="E13" s="1">
        <f>IF($A13="","",VLOOKUP($A13,名簿事務局用!$A$11:$E$60,4))</f>
        <v>1</v>
      </c>
      <c r="F13" s="86">
        <f>IF($A13="","",VLOOKUP($A13,名簿事務局用!$A$11:$E$60,5))</f>
        <v>40182</v>
      </c>
      <c r="G13" s="1" t="str">
        <f>IF($A13="","",VLOOKUP($A13,名簿事務局用!$A$11:$H$60,6))</f>
        <v>○</v>
      </c>
      <c r="H13" s="1" t="str">
        <f>IF($A13="","",VLOOKUP($A13,名簿事務局用!$A$11:$H$60,7))</f>
        <v>ベスト８</v>
      </c>
      <c r="I13" s="87">
        <f>IF($A13="","",VLOOKUP($A13,名簿事務局用!$A$11:$H$60,8))</f>
        <v>4</v>
      </c>
      <c r="J13" s="7"/>
      <c r="K13" s="56">
        <f>IF(COUNT(名簿入力用!$B16:$E16)=0,"",名簿入力用!A16)</f>
        <v>6</v>
      </c>
      <c r="L13" s="56" t="str">
        <f>IF(COUNT(名簿入力用!$B16:$E16)=0,"",名簿入力用!B16)</f>
        <v>宮城野</v>
      </c>
      <c r="M13" s="56" t="str">
        <f>IF(COUNT(名簿入力用!$B16:$E16)=0,"",名簿入力用!C16)</f>
        <v>六郎</v>
      </c>
      <c r="N13" s="56">
        <f>IF(COUNT(名簿入力用!$B16:$E16)=0,"",名簿入力用!D16)</f>
        <v>2</v>
      </c>
      <c r="O13" s="57">
        <f>IF(COUNT(名簿入力用!$B16:$E16)=0,"",名簿入力用!E16)</f>
        <v>40184</v>
      </c>
    </row>
    <row r="14" spans="1:15" ht="24.9" customHeight="1" x14ac:dyDescent="0.2">
      <c r="A14" s="40">
        <v>5</v>
      </c>
      <c r="B14" s="88">
        <v>5</v>
      </c>
      <c r="C14" s="85" t="str">
        <f>IF($A14="","",VLOOKUP($A14,名簿事務局用!$A$11:$E$60,2))</f>
        <v>若　林</v>
      </c>
      <c r="D14" s="85" t="str">
        <f>IF($A14="","",VLOOKUP($A14,名簿事務局用!$A$11:$E$60,3))</f>
        <v>五　郎</v>
      </c>
      <c r="E14" s="1">
        <f>IF($A14="","",VLOOKUP($A14,名簿事務局用!$A$11:$E$60,4))</f>
        <v>1</v>
      </c>
      <c r="F14" s="86">
        <f>IF($A14="","",VLOOKUP($A14,名簿事務局用!$A$11:$E$60,5))</f>
        <v>40183</v>
      </c>
      <c r="G14" s="1" t="str">
        <f>IF($A14="","",VLOOKUP($A14,名簿事務局用!$A$11:$H$60,6))</f>
        <v>○</v>
      </c>
      <c r="H14" s="1" t="str">
        <f>IF($A14="","",VLOOKUP($A14,名簿事務局用!$A$11:$H$60,7))</f>
        <v>ベスト８</v>
      </c>
      <c r="I14" s="87">
        <f>IF($A14="","",VLOOKUP($A14,名簿事務局用!$A$11:$H$60,8))</f>
        <v>6</v>
      </c>
      <c r="J14" s="7"/>
      <c r="K14" s="56">
        <f>IF(COUNT(名簿入力用!$B17:$E17)=0,"",名簿入力用!A17)</f>
        <v>7</v>
      </c>
      <c r="L14" s="56" t="str">
        <f>IF(COUNT(名簿入力用!$B17:$E17)=0,"",名簿入力用!B17)</f>
        <v>名取</v>
      </c>
      <c r="M14" s="56" t="str">
        <f>IF(COUNT(名簿入力用!$B17:$E17)=0,"",名簿入力用!C17)</f>
        <v>七郎</v>
      </c>
      <c r="N14" s="56">
        <f>IF(COUNT(名簿入力用!$B17:$E17)=0,"",名簿入力用!D17)</f>
        <v>2</v>
      </c>
      <c r="O14" s="57">
        <f>IF(COUNT(名簿入力用!$B17:$E17)=0,"",名簿入力用!E17)</f>
        <v>40185</v>
      </c>
    </row>
    <row r="15" spans="1:15" ht="24.9" customHeight="1" x14ac:dyDescent="0.2">
      <c r="A15" s="40">
        <v>6</v>
      </c>
      <c r="B15" s="88">
        <v>6</v>
      </c>
      <c r="C15" s="85" t="str">
        <f>IF($A15="","",VLOOKUP($A15,名簿事務局用!$A$11:$E$60,2))</f>
        <v>宮城野</v>
      </c>
      <c r="D15" s="85" t="str">
        <f>IF($A15="","",VLOOKUP($A15,名簿事務局用!$A$11:$E$60,3))</f>
        <v>六　郎</v>
      </c>
      <c r="E15" s="1">
        <f>IF($A15="","",VLOOKUP($A15,名簿事務局用!$A$11:$E$60,4))</f>
        <v>2</v>
      </c>
      <c r="F15" s="86">
        <f>IF($A15="","",VLOOKUP($A15,名簿事務局用!$A$11:$E$60,5))</f>
        <v>40184</v>
      </c>
      <c r="G15" s="1" t="str">
        <f>IF($A15="","",VLOOKUP($A15,名簿事務局用!$A$11:$H$60,6))</f>
        <v/>
      </c>
      <c r="H15" s="1" t="str">
        <f>IF($A15="","",VLOOKUP($A15,名簿事務局用!$A$11:$H$60,7))</f>
        <v/>
      </c>
      <c r="I15" s="87" t="str">
        <f>IF($A15="","",VLOOKUP($A15,名簿事務局用!$A$11:$H$60,8))</f>
        <v/>
      </c>
      <c r="J15" s="7"/>
      <c r="K15" s="56"/>
      <c r="L15" s="56"/>
      <c r="M15" s="56"/>
      <c r="N15" s="56"/>
      <c r="O15" s="57"/>
    </row>
    <row r="16" spans="1:15" ht="24.9" customHeight="1" x14ac:dyDescent="0.2">
      <c r="A16" s="40">
        <v>7</v>
      </c>
      <c r="B16" s="88">
        <v>7</v>
      </c>
      <c r="C16" s="85" t="str">
        <f>IF($A16="","",VLOOKUP($A16,名簿事務局用!$A$11:$E$60,2))</f>
        <v>名　取</v>
      </c>
      <c r="D16" s="85" t="str">
        <f>IF($A16="","",VLOOKUP($A16,名簿事務局用!$A$11:$E$60,3))</f>
        <v>七　郎</v>
      </c>
      <c r="E16" s="1">
        <f>IF($A16="","",VLOOKUP($A16,名簿事務局用!$A$11:$E$60,4))</f>
        <v>2</v>
      </c>
      <c r="F16" s="86">
        <f>IF($A16="","",VLOOKUP($A16,名簿事務局用!$A$11:$E$60,5))</f>
        <v>40185</v>
      </c>
      <c r="G16" s="1" t="str">
        <f>IF($A16="","",VLOOKUP($A16,名簿事務局用!$A$11:$H$60,6))</f>
        <v/>
      </c>
      <c r="H16" s="1" t="str">
        <f>IF($A16="","",VLOOKUP($A16,名簿事務局用!$A$11:$H$60,7))</f>
        <v/>
      </c>
      <c r="I16" s="87" t="str">
        <f>IF($A16="","",VLOOKUP($A16,名簿事務局用!$A$11:$H$60,8))</f>
        <v/>
      </c>
      <c r="J16" s="7"/>
      <c r="K16" s="56"/>
      <c r="L16" s="56"/>
      <c r="M16" s="56"/>
      <c r="N16" s="56"/>
      <c r="O16" s="57"/>
    </row>
    <row r="17" spans="1:15" ht="24.9" customHeight="1" x14ac:dyDescent="0.2">
      <c r="A17" s="40">
        <v>8</v>
      </c>
      <c r="B17" s="88">
        <v>8</v>
      </c>
      <c r="C17" s="85" t="str">
        <f>IF($A17="","",VLOOKUP($A17,名簿事務局用!$A$11:$E$60,2))</f>
        <v>岩　沼</v>
      </c>
      <c r="D17" s="85" t="str">
        <f>IF($A17="","",VLOOKUP($A17,名簿事務局用!$A$11:$E$60,3))</f>
        <v>八　郎</v>
      </c>
      <c r="E17" s="1">
        <f>IF($A17="","",VLOOKUP($A17,名簿事務局用!$A$11:$E$60,4))</f>
        <v>2</v>
      </c>
      <c r="F17" s="86">
        <f>IF($A17="","",VLOOKUP($A17,名簿事務局用!$A$11:$E$60,5))</f>
        <v>40186</v>
      </c>
      <c r="G17" s="1" t="str">
        <f>IF($A17="","",VLOOKUP($A17,名簿事務局用!$A$11:$H$60,6))</f>
        <v/>
      </c>
      <c r="H17" s="1" t="str">
        <f>IF($A17="","",VLOOKUP($A17,名簿事務局用!$A$11:$H$60,7))</f>
        <v/>
      </c>
      <c r="I17" s="87" t="str">
        <f>IF($A17="","",VLOOKUP($A17,名簿事務局用!$A$11:$H$60,8))</f>
        <v/>
      </c>
      <c r="J17" s="7"/>
      <c r="K17" s="56"/>
      <c r="L17" s="56"/>
      <c r="M17" s="56"/>
      <c r="N17" s="56"/>
      <c r="O17" s="57"/>
    </row>
    <row r="18" spans="1:15" ht="24.9" customHeight="1" thickBot="1" x14ac:dyDescent="0.25">
      <c r="A18" s="40">
        <v>9</v>
      </c>
      <c r="B18" s="89">
        <v>9</v>
      </c>
      <c r="C18" s="90" t="str">
        <f>IF($A18="","",VLOOKUP($A18,名簿事務局用!$A$11:$E$60,2))</f>
        <v>多　賀</v>
      </c>
      <c r="D18" s="90" t="str">
        <f>IF($A18="","",VLOOKUP($A18,名簿事務局用!$A$11:$E$60,3))</f>
        <v>　　城</v>
      </c>
      <c r="E18" s="91">
        <f>IF($A18="","",VLOOKUP($A18,名簿事務局用!$A$11:$E$60,4))</f>
        <v>1</v>
      </c>
      <c r="F18" s="92">
        <f>IF($A18="","",VLOOKUP($A18,名簿事務局用!$A$11:$E$60,5))</f>
        <v>40187</v>
      </c>
      <c r="G18" s="91" t="str">
        <f>IF($A18="","",VLOOKUP($A18,名簿事務局用!$A$11:$H$60,6))</f>
        <v/>
      </c>
      <c r="H18" s="91" t="str">
        <f>IF($A18="","",VLOOKUP($A18,名簿事務局用!$A$11:$H$60,7))</f>
        <v/>
      </c>
      <c r="I18" s="93" t="str">
        <f>IF($A18="","",VLOOKUP($A18,名簿事務局用!$A$11:$H$60,8))</f>
        <v/>
      </c>
      <c r="J18" s="7"/>
      <c r="K18" s="56"/>
      <c r="L18" s="56"/>
      <c r="M18" s="56"/>
      <c r="N18" s="56"/>
      <c r="O18" s="57"/>
    </row>
    <row r="19" spans="1:15" ht="24.9" customHeight="1" x14ac:dyDescent="0.2">
      <c r="B19" s="2"/>
      <c r="F19" s="94"/>
      <c r="G19" s="94"/>
      <c r="K19" s="56">
        <f>IF(COUNT(名簿入力用!$B18:$E18)=0,"",名簿入力用!A18)</f>
        <v>8</v>
      </c>
      <c r="L19" s="56" t="str">
        <f>IF(COUNT(名簿入力用!$B18:$E18)=0,"",名簿入力用!B18)</f>
        <v>岩沼</v>
      </c>
      <c r="M19" s="56" t="str">
        <f>IF(COUNT(名簿入力用!$B18:$E18)=0,"",名簿入力用!C18)</f>
        <v>八郎</v>
      </c>
      <c r="N19" s="56">
        <f>IF(COUNT(名簿入力用!$B18:$E18)=0,"",名簿入力用!D18)</f>
        <v>2</v>
      </c>
      <c r="O19" s="57">
        <f>IF(COUNT(名簿入力用!$B18:$E18)=0,"",名簿入力用!E18)</f>
        <v>40186</v>
      </c>
    </row>
    <row r="20" spans="1:15" ht="19.5" customHeight="1" x14ac:dyDescent="0.2">
      <c r="B20" s="2"/>
      <c r="F20" s="94"/>
      <c r="G20" s="94"/>
      <c r="K20" s="56">
        <f>IF(COUNT(名簿入力用!$B19:$E19)=0,"",名簿入力用!A19)</f>
        <v>9</v>
      </c>
      <c r="L20" s="56" t="str">
        <f>IF(COUNT(名簿入力用!$B19:$E19)=0,"",名簿入力用!B19)</f>
        <v>多賀</v>
      </c>
      <c r="M20" s="56" t="str">
        <f>IF(COUNT(名簿入力用!$B19:$E19)=0,"",名簿入力用!C19)</f>
        <v>城</v>
      </c>
      <c r="N20" s="56">
        <f>IF(COUNT(名簿入力用!$B19:$E19)=0,"",名簿入力用!D19)</f>
        <v>1</v>
      </c>
      <c r="O20" s="57">
        <f>IF(COUNT(名簿入力用!$B19:$E19)=0,"",名簿入力用!E19)</f>
        <v>40187</v>
      </c>
    </row>
    <row r="21" spans="1:15" ht="15.75" customHeight="1" x14ac:dyDescent="0.2">
      <c r="B21" s="109" t="s">
        <v>108</v>
      </c>
      <c r="C21" s="109"/>
      <c r="D21" s="109"/>
      <c r="E21" s="109"/>
      <c r="F21" s="119">
        <f ca="1">TODAY()</f>
        <v>45906</v>
      </c>
      <c r="G21" s="119"/>
      <c r="H21" s="119"/>
      <c r="I21" s="5"/>
      <c r="K21" s="56" t="str">
        <f>IF(COUNT(名簿入力用!$B20:$E20)=0,"",名簿入力用!A20)</f>
        <v/>
      </c>
      <c r="L21" s="56" t="str">
        <f>IF(COUNT(名簿入力用!$B20:$E20)=0,"",名簿入力用!B20)</f>
        <v/>
      </c>
      <c r="M21" s="56" t="str">
        <f>IF(COUNT(名簿入力用!$B20:$E20)=0,"",名簿入力用!C20)</f>
        <v/>
      </c>
      <c r="N21" s="56" t="str">
        <f>IF(COUNT(名簿入力用!$B20:$E20)=0,"",名簿入力用!D20)</f>
        <v/>
      </c>
      <c r="O21" s="57" t="str">
        <f>IF(COUNT(名簿入力用!$B20:$E20)=0,"",名簿入力用!E20)</f>
        <v/>
      </c>
    </row>
    <row r="22" spans="1:15" x14ac:dyDescent="0.2">
      <c r="K22" s="56" t="str">
        <f>IF(COUNT(名簿入力用!$B21:$E21)=0,"",名簿入力用!A21)</f>
        <v/>
      </c>
      <c r="L22" s="56" t="str">
        <f>IF(COUNT(名簿入力用!$B21:$E21)=0,"",名簿入力用!B21)</f>
        <v/>
      </c>
      <c r="M22" s="56" t="str">
        <f>IF(COUNT(名簿入力用!$B21:$E21)=0,"",名簿入力用!C21)</f>
        <v/>
      </c>
      <c r="N22" s="56" t="str">
        <f>IF(COUNT(名簿入力用!$B21:$E21)=0,"",名簿入力用!D21)</f>
        <v/>
      </c>
      <c r="O22" s="57" t="str">
        <f>IF(COUNT(名簿入力用!$B21:$E21)=0,"",名簿入力用!E21)</f>
        <v/>
      </c>
    </row>
    <row r="23" spans="1:15" ht="13.5" customHeight="1" x14ac:dyDescent="0.2">
      <c r="E23" s="111" t="str">
        <f>名簿事務局用!D6</f>
        <v>黒川　花子</v>
      </c>
      <c r="F23" s="111"/>
      <c r="G23" s="95"/>
      <c r="K23" s="56" t="str">
        <f>IF(COUNT(名簿入力用!$B22:$E22)=0,"",名簿入力用!A22)</f>
        <v/>
      </c>
      <c r="L23" s="56" t="str">
        <f>IF(COUNT(名簿入力用!$B22:$E22)=0,"",名簿入力用!B22)</f>
        <v/>
      </c>
      <c r="M23" s="56" t="str">
        <f>IF(COUNT(名簿入力用!$B22:$E22)=0,"",名簿入力用!C22)</f>
        <v/>
      </c>
      <c r="N23" s="56" t="str">
        <f>IF(COUNT(名簿入力用!$B22:$E22)=0,"",名簿入力用!D22)</f>
        <v/>
      </c>
      <c r="O23" s="57" t="str">
        <f>IF(COUNT(名簿入力用!$B22:$E22)=0,"",名簿入力用!E22)</f>
        <v/>
      </c>
    </row>
    <row r="24" spans="1:15" ht="13.5" customHeight="1" x14ac:dyDescent="0.2">
      <c r="D24" s="96" t="s">
        <v>6</v>
      </c>
      <c r="E24" s="112"/>
      <c r="F24" s="112"/>
      <c r="G24" s="97"/>
      <c r="H24" s="98" t="s">
        <v>92</v>
      </c>
      <c r="I24" s="5"/>
      <c r="K24" s="56" t="str">
        <f>IF(COUNT(名簿入力用!$B23:$E23)=0,"",名簿入力用!A23)</f>
        <v/>
      </c>
      <c r="L24" s="56" t="str">
        <f>IF(COUNT(名簿入力用!$B23:$E23)=0,"",名簿入力用!B23)</f>
        <v/>
      </c>
      <c r="M24" s="56" t="str">
        <f>IF(COUNT(名簿入力用!$B23:$E23)=0,"",名簿入力用!C23)</f>
        <v/>
      </c>
      <c r="N24" s="56" t="str">
        <f>IF(COUNT(名簿入力用!$B23:$E23)=0,"",名簿入力用!D23)</f>
        <v/>
      </c>
      <c r="O24" s="57" t="str">
        <f>IF(COUNT(名簿入力用!$B23:$E23)=0,"",名簿入力用!E23)</f>
        <v/>
      </c>
    </row>
    <row r="25" spans="1:15" ht="16.2" x14ac:dyDescent="0.2">
      <c r="D25" s="99"/>
      <c r="H25" s="100"/>
      <c r="K25" s="56" t="str">
        <f>IF(COUNT(名簿入力用!$B24:$E24)=0,"",名簿入力用!A24)</f>
        <v/>
      </c>
      <c r="L25" s="56" t="str">
        <f>IF(COUNT(名簿入力用!$B24:$E24)=0,"",名簿入力用!B24)</f>
        <v/>
      </c>
      <c r="M25" s="56" t="str">
        <f>IF(COUNT(名簿入力用!$B24:$E24)=0,"",名簿入力用!C24)</f>
        <v/>
      </c>
      <c r="N25" s="56" t="str">
        <f>IF(COUNT(名簿入力用!$B24:$E24)=0,"",名簿入力用!D24)</f>
        <v/>
      </c>
      <c r="O25" s="57" t="str">
        <f>IF(COUNT(名簿入力用!$B24:$E24)=0,"",名簿入力用!E24)</f>
        <v/>
      </c>
    </row>
    <row r="26" spans="1:15" ht="13.5" customHeight="1" x14ac:dyDescent="0.2">
      <c r="E26" s="111" t="str">
        <f>名簿事務局用!B6</f>
        <v>黒川　太朗</v>
      </c>
      <c r="F26" s="111"/>
      <c r="G26" s="95"/>
      <c r="H26" s="101"/>
      <c r="K26" s="56" t="str">
        <f>IF(COUNT(名簿入力用!$B25:$E25)=0,"",名簿入力用!A25)</f>
        <v/>
      </c>
      <c r="L26" s="56" t="str">
        <f>IF(COUNT(名簿入力用!$B25:$E25)=0,"",名簿入力用!B25)</f>
        <v/>
      </c>
      <c r="M26" s="56" t="str">
        <f>IF(COUNT(名簿入力用!$B25:$E25)=0,"",名簿入力用!C25)</f>
        <v/>
      </c>
      <c r="N26" s="56" t="str">
        <f>IF(COUNT(名簿入力用!$B25:$E25)=0,"",名簿入力用!D25)</f>
        <v/>
      </c>
      <c r="O26" s="57" t="str">
        <f>IF(COUNT(名簿入力用!$B25:$E25)=0,"",名簿入力用!E25)</f>
        <v/>
      </c>
    </row>
    <row r="27" spans="1:15" ht="13.5" customHeight="1" x14ac:dyDescent="0.2">
      <c r="D27" s="96" t="s">
        <v>7</v>
      </c>
      <c r="E27" s="112"/>
      <c r="F27" s="112"/>
      <c r="G27" s="97"/>
      <c r="H27" s="98" t="s">
        <v>92</v>
      </c>
      <c r="I27" s="5"/>
      <c r="K27" s="56" t="str">
        <f>IF(COUNT(名簿入力用!$B26:$E26)=0,"",名簿入力用!A26)</f>
        <v/>
      </c>
      <c r="L27" s="56" t="str">
        <f>IF(COUNT(名簿入力用!$B26:$E26)=0,"",名簿入力用!B26)</f>
        <v/>
      </c>
      <c r="M27" s="56" t="str">
        <f>IF(COUNT(名簿入力用!$B26:$E26)=0,"",名簿入力用!C26)</f>
        <v/>
      </c>
      <c r="N27" s="56" t="str">
        <f>IF(COUNT(名簿入力用!$B26:$E26)=0,"",名簿入力用!D26)</f>
        <v/>
      </c>
      <c r="O27" s="57" t="str">
        <f>IF(COUNT(名簿入力用!$B26:$E26)=0,"",名簿入力用!E26)</f>
        <v/>
      </c>
    </row>
    <row r="28" spans="1:15" ht="13.5" customHeight="1" x14ac:dyDescent="0.2">
      <c r="E28" s="2"/>
      <c r="F28" s="102"/>
      <c r="G28" s="102"/>
      <c r="H28" s="102"/>
      <c r="I28" s="5"/>
      <c r="K28" s="56" t="str">
        <f>IF(COUNT(名簿入力用!$B27:$E27)=0,"",名簿入力用!A27)</f>
        <v/>
      </c>
      <c r="L28" s="56" t="str">
        <f>IF(COUNT(名簿入力用!$B27:$E27)=0,"",名簿入力用!B27)</f>
        <v/>
      </c>
      <c r="M28" s="56" t="str">
        <f>IF(COUNT(名簿入力用!$B27:$E27)=0,"",名簿入力用!C27)</f>
        <v/>
      </c>
      <c r="N28" s="56" t="str">
        <f>IF(COUNT(名簿入力用!$B27:$E27)=0,"",名簿入力用!D27)</f>
        <v/>
      </c>
      <c r="O28" s="57" t="str">
        <f>IF(COUNT(名簿入力用!$B27:$E27)=0,"",名簿入力用!E27)</f>
        <v/>
      </c>
    </row>
    <row r="29" spans="1:15" x14ac:dyDescent="0.2">
      <c r="K29" s="56" t="str">
        <f>IF(COUNT(名簿入力用!$B28:$E28)=0,"",名簿入力用!A28)</f>
        <v/>
      </c>
      <c r="L29" s="56" t="str">
        <f>IF(COUNT(名簿入力用!$B28:$E28)=0,"",名簿入力用!B28)</f>
        <v/>
      </c>
      <c r="M29" s="56" t="str">
        <f>IF(COUNT(名簿入力用!$B28:$E28)=0,"",名簿入力用!C28)</f>
        <v/>
      </c>
      <c r="N29" s="56" t="str">
        <f>IF(COUNT(名簿入力用!$B28:$E28)=0,"",名簿入力用!D28)</f>
        <v/>
      </c>
      <c r="O29" s="57" t="str">
        <f>IF(COUNT(名簿入力用!$B28:$E28)=0,"",名簿入力用!E28)</f>
        <v/>
      </c>
    </row>
    <row r="30" spans="1:15" x14ac:dyDescent="0.2">
      <c r="B30" s="103" t="s">
        <v>39</v>
      </c>
      <c r="K30" s="56" t="str">
        <f>IF(COUNT(名簿入力用!$B29:$E29)=0,"",名簿入力用!A29)</f>
        <v/>
      </c>
      <c r="L30" s="56" t="str">
        <f>IF(COUNT(名簿入力用!$B29:$E29)=0,"",名簿入力用!B29)</f>
        <v/>
      </c>
      <c r="M30" s="56" t="str">
        <f>IF(COUNT(名簿入力用!$B29:$E29)=0,"",名簿入力用!C29)</f>
        <v/>
      </c>
      <c r="N30" s="56" t="str">
        <f>IF(COUNT(名簿入力用!$B29:$E29)=0,"",名簿入力用!D29)</f>
        <v/>
      </c>
      <c r="O30" s="57" t="str">
        <f>IF(COUNT(名簿入力用!$B29:$E29)=0,"",名簿入力用!E29)</f>
        <v/>
      </c>
    </row>
    <row r="31" spans="1:15" x14ac:dyDescent="0.2">
      <c r="B31" s="103" t="s">
        <v>41</v>
      </c>
      <c r="K31" s="56" t="str">
        <f>IF(COUNT(名簿入力用!$B30:$E30)=0,"",名簿入力用!A30)</f>
        <v/>
      </c>
      <c r="L31" s="56" t="str">
        <f>IF(COUNT(名簿入力用!$B30:$E30)=0,"",名簿入力用!B30)</f>
        <v/>
      </c>
      <c r="M31" s="56" t="str">
        <f>IF(COUNT(名簿入力用!$B30:$E30)=0,"",名簿入力用!C30)</f>
        <v/>
      </c>
      <c r="N31" s="56" t="str">
        <f>IF(COUNT(名簿入力用!$B30:$E30)=0,"",名簿入力用!D30)</f>
        <v/>
      </c>
      <c r="O31" s="57" t="str">
        <f>IF(COUNT(名簿入力用!$B30:$E30)=0,"",名簿入力用!E30)</f>
        <v/>
      </c>
    </row>
    <row r="32" spans="1:15" x14ac:dyDescent="0.2">
      <c r="B32" s="103"/>
      <c r="K32" s="56"/>
      <c r="L32" s="56"/>
      <c r="M32" s="56"/>
      <c r="N32" s="56"/>
      <c r="O32" s="57"/>
    </row>
    <row r="33" spans="2:15" x14ac:dyDescent="0.2">
      <c r="B33" s="103"/>
      <c r="K33" s="56"/>
      <c r="L33" s="56"/>
      <c r="M33" s="56"/>
      <c r="N33" s="56"/>
      <c r="O33" s="57"/>
    </row>
    <row r="34" spans="2:15" x14ac:dyDescent="0.2">
      <c r="B34" s="103"/>
      <c r="K34" s="56"/>
      <c r="L34" s="56"/>
      <c r="M34" s="56"/>
      <c r="N34" s="56"/>
      <c r="O34" s="57"/>
    </row>
    <row r="35" spans="2:15" x14ac:dyDescent="0.2">
      <c r="B35" s="103"/>
      <c r="K35" s="56"/>
      <c r="L35" s="56"/>
      <c r="M35" s="56"/>
      <c r="N35" s="56"/>
      <c r="O35" s="57"/>
    </row>
    <row r="36" spans="2:15" x14ac:dyDescent="0.2">
      <c r="B36" s="103"/>
      <c r="K36" s="56"/>
      <c r="L36" s="56"/>
      <c r="M36" s="56"/>
      <c r="N36" s="56"/>
      <c r="O36" s="57"/>
    </row>
    <row r="37" spans="2:15" x14ac:dyDescent="0.2">
      <c r="B37" s="103"/>
    </row>
    <row r="38" spans="2:15" x14ac:dyDescent="0.2">
      <c r="B38" s="15" t="s">
        <v>96</v>
      </c>
    </row>
    <row r="39" spans="2:15" x14ac:dyDescent="0.2">
      <c r="B39" s="16" t="s">
        <v>88</v>
      </c>
    </row>
    <row r="40" spans="2:15" ht="18.75" customHeight="1" x14ac:dyDescent="0.2"/>
    <row r="41" spans="2:15" ht="18.75" customHeight="1" x14ac:dyDescent="0.2"/>
    <row r="46" spans="2:15" x14ac:dyDescent="0.2">
      <c r="I46" s="5"/>
    </row>
    <row r="49" spans="9:9" x14ac:dyDescent="0.2">
      <c r="I49" s="5"/>
    </row>
    <row r="52" spans="9:9" x14ac:dyDescent="0.2">
      <c r="I52" s="5"/>
    </row>
    <row r="53" spans="9:9" x14ac:dyDescent="0.2">
      <c r="I53" s="5"/>
    </row>
  </sheetData>
  <sheetProtection algorithmName="SHA-512" hashValue="Z6vC4c6Ox8s2dd2X7cx+Q0nSz2q6jZn0oc7rDDaHyZJE1ucgcpjTFzJA5EXcub8VqVUq2zBefgYQVjIwPYLOhg==" saltValue="F4pOf6x96AR44Kj0YeTrBQ==" spinCount="100000" sheet="1" objects="1" scenarios="1"/>
  <mergeCells count="11">
    <mergeCell ref="K6:K7"/>
    <mergeCell ref="L6:O7"/>
    <mergeCell ref="E23:F24"/>
    <mergeCell ref="E26:F27"/>
    <mergeCell ref="B2:F2"/>
    <mergeCell ref="E5:F5"/>
    <mergeCell ref="C8:D8"/>
    <mergeCell ref="B21:E21"/>
    <mergeCell ref="F21:H21"/>
    <mergeCell ref="E6:F6"/>
    <mergeCell ref="E7:F7"/>
  </mergeCells>
  <phoneticPr fontId="2"/>
  <dataValidations count="3">
    <dataValidation imeMode="on" allowBlank="1" showInputMessage="1" showErrorMessage="1" sqref="C7:D7 F28:H28 C10:D18 G10:I18" xr:uid="{826A6FAD-07F9-4364-92C2-C78EE48DFE57}"/>
    <dataValidation imeMode="off" allowBlank="1" showInputMessage="1" showErrorMessage="1" sqref="C5 E10:F18" xr:uid="{5DB6CD3F-E9D1-4A6F-8A5F-4FEAB96CD357}"/>
    <dataValidation type="list" allowBlank="1" showInputMessage="1" showErrorMessage="1" sqref="H2" xr:uid="{97FC0D92-EBB1-49DD-8BF9-D1DD5FD3E265}">
      <formula1>"(　　)　,(男子),(女子)"</formula1>
    </dataValidation>
  </dataValidations>
  <pageMargins left="0.59055118110236227" right="0.59055118110236227" top="0.98425196850393704" bottom="0.98425196850393704" header="0.51181102362204722" footer="0.51181102362204722"/>
  <pageSetup paperSize="9" scale="9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25BB-F9C4-44F3-A9C9-EDA2E5D95C62}">
  <sheetPr>
    <tabColor rgb="FFFF0000"/>
  </sheetPr>
  <dimension ref="A1:Q60"/>
  <sheetViews>
    <sheetView view="pageBreakPreview" topLeftCell="A6" zoomScale="145" zoomScaleNormal="100" zoomScaleSheetLayoutView="145" workbookViewId="0">
      <selection activeCell="H5" sqref="H5"/>
    </sheetView>
  </sheetViews>
  <sheetFormatPr defaultRowHeight="13.2" x14ac:dyDescent="0.2"/>
  <cols>
    <col min="1" max="1" width="5.88671875" customWidth="1"/>
    <col min="2" max="3" width="11" customWidth="1"/>
    <col min="4" max="4" width="10" customWidth="1"/>
    <col min="5" max="5" width="17.6640625" customWidth="1"/>
    <col min="6" max="6" width="9" customWidth="1"/>
    <col min="7" max="7" width="8" customWidth="1"/>
    <col min="258" max="258" width="4.88671875" customWidth="1"/>
    <col min="262" max="262" width="13.77734375" customWidth="1"/>
    <col min="263" max="263" width="2.6640625" customWidth="1"/>
    <col min="514" max="514" width="4.88671875" customWidth="1"/>
    <col min="518" max="518" width="13.77734375" customWidth="1"/>
    <col min="519" max="519" width="2.6640625" customWidth="1"/>
    <col min="770" max="770" width="4.88671875" customWidth="1"/>
    <col min="774" max="774" width="13.77734375" customWidth="1"/>
    <col min="775" max="775" width="2.6640625" customWidth="1"/>
    <col min="1026" max="1026" width="4.88671875" customWidth="1"/>
    <col min="1030" max="1030" width="13.77734375" customWidth="1"/>
    <col min="1031" max="1031" width="2.6640625" customWidth="1"/>
    <col min="1282" max="1282" width="4.88671875" customWidth="1"/>
    <col min="1286" max="1286" width="13.77734375" customWidth="1"/>
    <col min="1287" max="1287" width="2.6640625" customWidth="1"/>
    <col min="1538" max="1538" width="4.88671875" customWidth="1"/>
    <col min="1542" max="1542" width="13.77734375" customWidth="1"/>
    <col min="1543" max="1543" width="2.6640625" customWidth="1"/>
    <col min="1794" max="1794" width="4.88671875" customWidth="1"/>
    <col min="1798" max="1798" width="13.77734375" customWidth="1"/>
    <col min="1799" max="1799" width="2.6640625" customWidth="1"/>
    <col min="2050" max="2050" width="4.88671875" customWidth="1"/>
    <col min="2054" max="2054" width="13.77734375" customWidth="1"/>
    <col min="2055" max="2055" width="2.6640625" customWidth="1"/>
    <col min="2306" max="2306" width="4.88671875" customWidth="1"/>
    <col min="2310" max="2310" width="13.77734375" customWidth="1"/>
    <col min="2311" max="2311" width="2.6640625" customWidth="1"/>
    <col min="2562" max="2562" width="4.88671875" customWidth="1"/>
    <col min="2566" max="2566" width="13.77734375" customWidth="1"/>
    <col min="2567" max="2567" width="2.6640625" customWidth="1"/>
    <col min="2818" max="2818" width="4.88671875" customWidth="1"/>
    <col min="2822" max="2822" width="13.77734375" customWidth="1"/>
    <col min="2823" max="2823" width="2.6640625" customWidth="1"/>
    <col min="3074" max="3074" width="4.88671875" customWidth="1"/>
    <col min="3078" max="3078" width="13.77734375" customWidth="1"/>
    <col min="3079" max="3079" width="2.6640625" customWidth="1"/>
    <col min="3330" max="3330" width="4.88671875" customWidth="1"/>
    <col min="3334" max="3334" width="13.77734375" customWidth="1"/>
    <col min="3335" max="3335" width="2.6640625" customWidth="1"/>
    <col min="3586" max="3586" width="4.88671875" customWidth="1"/>
    <col min="3590" max="3590" width="13.77734375" customWidth="1"/>
    <col min="3591" max="3591" width="2.6640625" customWidth="1"/>
    <col min="3842" max="3842" width="4.88671875" customWidth="1"/>
    <col min="3846" max="3846" width="13.77734375" customWidth="1"/>
    <col min="3847" max="3847" width="2.6640625" customWidth="1"/>
    <col min="4098" max="4098" width="4.88671875" customWidth="1"/>
    <col min="4102" max="4102" width="13.77734375" customWidth="1"/>
    <col min="4103" max="4103" width="2.6640625" customWidth="1"/>
    <col min="4354" max="4354" width="4.88671875" customWidth="1"/>
    <col min="4358" max="4358" width="13.77734375" customWidth="1"/>
    <col min="4359" max="4359" width="2.6640625" customWidth="1"/>
    <col min="4610" max="4610" width="4.88671875" customWidth="1"/>
    <col min="4614" max="4614" width="13.77734375" customWidth="1"/>
    <col min="4615" max="4615" width="2.6640625" customWidth="1"/>
    <col min="4866" max="4866" width="4.88671875" customWidth="1"/>
    <col min="4870" max="4870" width="13.77734375" customWidth="1"/>
    <col min="4871" max="4871" width="2.6640625" customWidth="1"/>
    <col min="5122" max="5122" width="4.88671875" customWidth="1"/>
    <col min="5126" max="5126" width="13.77734375" customWidth="1"/>
    <col min="5127" max="5127" width="2.6640625" customWidth="1"/>
    <col min="5378" max="5378" width="4.88671875" customWidth="1"/>
    <col min="5382" max="5382" width="13.77734375" customWidth="1"/>
    <col min="5383" max="5383" width="2.6640625" customWidth="1"/>
    <col min="5634" max="5634" width="4.88671875" customWidth="1"/>
    <col min="5638" max="5638" width="13.77734375" customWidth="1"/>
    <col min="5639" max="5639" width="2.6640625" customWidth="1"/>
    <col min="5890" max="5890" width="4.88671875" customWidth="1"/>
    <col min="5894" max="5894" width="13.77734375" customWidth="1"/>
    <col min="5895" max="5895" width="2.6640625" customWidth="1"/>
    <col min="6146" max="6146" width="4.88671875" customWidth="1"/>
    <col min="6150" max="6150" width="13.77734375" customWidth="1"/>
    <col min="6151" max="6151" width="2.6640625" customWidth="1"/>
    <col min="6402" max="6402" width="4.88671875" customWidth="1"/>
    <col min="6406" max="6406" width="13.77734375" customWidth="1"/>
    <col min="6407" max="6407" width="2.6640625" customWidth="1"/>
    <col min="6658" max="6658" width="4.88671875" customWidth="1"/>
    <col min="6662" max="6662" width="13.77734375" customWidth="1"/>
    <col min="6663" max="6663" width="2.6640625" customWidth="1"/>
    <col min="6914" max="6914" width="4.88671875" customWidth="1"/>
    <col min="6918" max="6918" width="13.77734375" customWidth="1"/>
    <col min="6919" max="6919" width="2.6640625" customWidth="1"/>
    <col min="7170" max="7170" width="4.88671875" customWidth="1"/>
    <col min="7174" max="7174" width="13.77734375" customWidth="1"/>
    <col min="7175" max="7175" width="2.6640625" customWidth="1"/>
    <col min="7426" max="7426" width="4.88671875" customWidth="1"/>
    <col min="7430" max="7430" width="13.77734375" customWidth="1"/>
    <col min="7431" max="7431" width="2.6640625" customWidth="1"/>
    <col min="7682" max="7682" width="4.88671875" customWidth="1"/>
    <col min="7686" max="7686" width="13.77734375" customWidth="1"/>
    <col min="7687" max="7687" width="2.6640625" customWidth="1"/>
    <col min="7938" max="7938" width="4.88671875" customWidth="1"/>
    <col min="7942" max="7942" width="13.77734375" customWidth="1"/>
    <col min="7943" max="7943" width="2.6640625" customWidth="1"/>
    <col min="8194" max="8194" width="4.88671875" customWidth="1"/>
    <col min="8198" max="8198" width="13.77734375" customWidth="1"/>
    <col min="8199" max="8199" width="2.6640625" customWidth="1"/>
    <col min="8450" max="8450" width="4.88671875" customWidth="1"/>
    <col min="8454" max="8454" width="13.77734375" customWidth="1"/>
    <col min="8455" max="8455" width="2.6640625" customWidth="1"/>
    <col min="8706" max="8706" width="4.88671875" customWidth="1"/>
    <col min="8710" max="8710" width="13.77734375" customWidth="1"/>
    <col min="8711" max="8711" width="2.6640625" customWidth="1"/>
    <col min="8962" max="8962" width="4.88671875" customWidth="1"/>
    <col min="8966" max="8966" width="13.77734375" customWidth="1"/>
    <col min="8967" max="8967" width="2.6640625" customWidth="1"/>
    <col min="9218" max="9218" width="4.88671875" customWidth="1"/>
    <col min="9222" max="9222" width="13.77734375" customWidth="1"/>
    <col min="9223" max="9223" width="2.6640625" customWidth="1"/>
    <col min="9474" max="9474" width="4.88671875" customWidth="1"/>
    <col min="9478" max="9478" width="13.77734375" customWidth="1"/>
    <col min="9479" max="9479" width="2.6640625" customWidth="1"/>
    <col min="9730" max="9730" width="4.88671875" customWidth="1"/>
    <col min="9734" max="9734" width="13.77734375" customWidth="1"/>
    <col min="9735" max="9735" width="2.6640625" customWidth="1"/>
    <col min="9986" max="9986" width="4.88671875" customWidth="1"/>
    <col min="9990" max="9990" width="13.77734375" customWidth="1"/>
    <col min="9991" max="9991" width="2.6640625" customWidth="1"/>
    <col min="10242" max="10242" width="4.88671875" customWidth="1"/>
    <col min="10246" max="10246" width="13.77734375" customWidth="1"/>
    <col min="10247" max="10247" width="2.6640625" customWidth="1"/>
    <col min="10498" max="10498" width="4.88671875" customWidth="1"/>
    <col min="10502" max="10502" width="13.77734375" customWidth="1"/>
    <col min="10503" max="10503" width="2.6640625" customWidth="1"/>
    <col min="10754" max="10754" width="4.88671875" customWidth="1"/>
    <col min="10758" max="10758" width="13.77734375" customWidth="1"/>
    <col min="10759" max="10759" width="2.6640625" customWidth="1"/>
    <col min="11010" max="11010" width="4.88671875" customWidth="1"/>
    <col min="11014" max="11014" width="13.77734375" customWidth="1"/>
    <col min="11015" max="11015" width="2.6640625" customWidth="1"/>
    <col min="11266" max="11266" width="4.88671875" customWidth="1"/>
    <col min="11270" max="11270" width="13.77734375" customWidth="1"/>
    <col min="11271" max="11271" width="2.6640625" customWidth="1"/>
    <col min="11522" max="11522" width="4.88671875" customWidth="1"/>
    <col min="11526" max="11526" width="13.77734375" customWidth="1"/>
    <col min="11527" max="11527" width="2.6640625" customWidth="1"/>
    <col min="11778" max="11778" width="4.88671875" customWidth="1"/>
    <col min="11782" max="11782" width="13.77734375" customWidth="1"/>
    <col min="11783" max="11783" width="2.6640625" customWidth="1"/>
    <col min="12034" max="12034" width="4.88671875" customWidth="1"/>
    <col min="12038" max="12038" width="13.77734375" customWidth="1"/>
    <col min="12039" max="12039" width="2.6640625" customWidth="1"/>
    <col min="12290" max="12290" width="4.88671875" customWidth="1"/>
    <col min="12294" max="12294" width="13.77734375" customWidth="1"/>
    <col min="12295" max="12295" width="2.6640625" customWidth="1"/>
    <col min="12546" max="12546" width="4.88671875" customWidth="1"/>
    <col min="12550" max="12550" width="13.77734375" customWidth="1"/>
    <col min="12551" max="12551" width="2.6640625" customWidth="1"/>
    <col min="12802" max="12802" width="4.88671875" customWidth="1"/>
    <col min="12806" max="12806" width="13.77734375" customWidth="1"/>
    <col min="12807" max="12807" width="2.6640625" customWidth="1"/>
    <col min="13058" max="13058" width="4.88671875" customWidth="1"/>
    <col min="13062" max="13062" width="13.77734375" customWidth="1"/>
    <col min="13063" max="13063" width="2.6640625" customWidth="1"/>
    <col min="13314" max="13314" width="4.88671875" customWidth="1"/>
    <col min="13318" max="13318" width="13.77734375" customWidth="1"/>
    <col min="13319" max="13319" width="2.6640625" customWidth="1"/>
    <col min="13570" max="13570" width="4.88671875" customWidth="1"/>
    <col min="13574" max="13574" width="13.77734375" customWidth="1"/>
    <col min="13575" max="13575" width="2.6640625" customWidth="1"/>
    <col min="13826" max="13826" width="4.88671875" customWidth="1"/>
    <col min="13830" max="13830" width="13.77734375" customWidth="1"/>
    <col min="13831" max="13831" width="2.6640625" customWidth="1"/>
    <col min="14082" max="14082" width="4.88671875" customWidth="1"/>
    <col min="14086" max="14086" width="13.77734375" customWidth="1"/>
    <col min="14087" max="14087" width="2.6640625" customWidth="1"/>
    <col min="14338" max="14338" width="4.88671875" customWidth="1"/>
    <col min="14342" max="14342" width="13.77734375" customWidth="1"/>
    <col min="14343" max="14343" width="2.6640625" customWidth="1"/>
    <col min="14594" max="14594" width="4.88671875" customWidth="1"/>
    <col min="14598" max="14598" width="13.77734375" customWidth="1"/>
    <col min="14599" max="14599" width="2.6640625" customWidth="1"/>
    <col min="14850" max="14850" width="4.88671875" customWidth="1"/>
    <col min="14854" max="14854" width="13.77734375" customWidth="1"/>
    <col min="14855" max="14855" width="2.6640625" customWidth="1"/>
    <col min="15106" max="15106" width="4.88671875" customWidth="1"/>
    <col min="15110" max="15110" width="13.77734375" customWidth="1"/>
    <col min="15111" max="15111" width="2.6640625" customWidth="1"/>
    <col min="15362" max="15362" width="4.88671875" customWidth="1"/>
    <col min="15366" max="15366" width="13.77734375" customWidth="1"/>
    <col min="15367" max="15367" width="2.6640625" customWidth="1"/>
    <col min="15618" max="15618" width="4.88671875" customWidth="1"/>
    <col min="15622" max="15622" width="13.77734375" customWidth="1"/>
    <col min="15623" max="15623" width="2.6640625" customWidth="1"/>
    <col min="15874" max="15874" width="4.88671875" customWidth="1"/>
    <col min="15878" max="15878" width="13.77734375" customWidth="1"/>
    <col min="15879" max="15879" width="2.6640625" customWidth="1"/>
    <col min="16130" max="16130" width="4.88671875" customWidth="1"/>
    <col min="16134" max="16134" width="13.77734375" customWidth="1"/>
    <col min="16135" max="16135" width="2.6640625" customWidth="1"/>
  </cols>
  <sheetData>
    <row r="1" spans="1:12" ht="14.4" x14ac:dyDescent="0.2">
      <c r="A1" s="19" t="s">
        <v>83</v>
      </c>
      <c r="B1" s="20"/>
      <c r="C1" s="20"/>
      <c r="D1" s="20"/>
      <c r="E1" s="20"/>
      <c r="F1" s="20"/>
    </row>
    <row r="2" spans="1:12" ht="14.4" x14ac:dyDescent="0.2">
      <c r="B2" s="104" t="s">
        <v>89</v>
      </c>
      <c r="C2" s="104"/>
      <c r="D2" s="104"/>
    </row>
    <row r="3" spans="1:12" ht="24" customHeight="1" x14ac:dyDescent="0.2">
      <c r="B3" s="14"/>
      <c r="C3" s="14"/>
      <c r="D3" s="14"/>
      <c r="G3" s="35"/>
      <c r="H3" s="35"/>
      <c r="I3" s="4"/>
    </row>
    <row r="4" spans="1:12" ht="26.4" x14ac:dyDescent="0.2">
      <c r="A4" s="24" t="s">
        <v>90</v>
      </c>
      <c r="B4" s="32">
        <f>名簿入力用!B4</f>
        <v>1</v>
      </c>
      <c r="C4" s="39" t="str">
        <f>名簿入力用!C4</f>
        <v>宮城県仙台第一高等学校</v>
      </c>
      <c r="D4" s="23"/>
      <c r="E4" s="32" t="str">
        <f>名簿入力用!E4</f>
        <v>仙台一</v>
      </c>
      <c r="F4" s="55"/>
      <c r="I4" s="4"/>
    </row>
    <row r="5" spans="1:12" ht="23.4" customHeight="1" x14ac:dyDescent="0.2">
      <c r="A5" s="24" t="s">
        <v>91</v>
      </c>
      <c r="B5" s="32" t="str">
        <f>名簿入力用!B5</f>
        <v>(男子)</v>
      </c>
      <c r="C5" s="2"/>
      <c r="D5" s="2"/>
      <c r="E5" s="2"/>
      <c r="F5" s="2"/>
      <c r="G5" s="35"/>
      <c r="H5" s="35"/>
      <c r="I5" s="4"/>
    </row>
    <row r="6" spans="1:12" ht="23.4" customHeight="1" x14ac:dyDescent="0.2">
      <c r="A6" s="25" t="s">
        <v>7</v>
      </c>
      <c r="B6" s="32" t="str">
        <f>名簿入力用!B6</f>
        <v>黒川　太朗</v>
      </c>
      <c r="C6" s="32" t="str">
        <f>名簿入力用!C6</f>
        <v>校長名</v>
      </c>
      <c r="D6" s="32" t="str">
        <f>名簿入力用!D6</f>
        <v>黒川　花子</v>
      </c>
      <c r="E6" s="1" t="s">
        <v>149</v>
      </c>
      <c r="F6" s="124" t="str">
        <f>名簿入力用!F6</f>
        <v>090××××</v>
      </c>
      <c r="G6" s="124"/>
      <c r="H6" s="35"/>
      <c r="I6" s="4"/>
    </row>
    <row r="7" spans="1:12" ht="23.4" customHeight="1" x14ac:dyDescent="0.2">
      <c r="A7" s="26"/>
      <c r="B7" s="32" t="str">
        <f>名簿入力用!B7</f>
        <v>姓</v>
      </c>
      <c r="C7" s="32" t="str">
        <f>名簿入力用!C7</f>
        <v>名</v>
      </c>
      <c r="D7" s="2"/>
      <c r="E7" s="2"/>
      <c r="F7" s="2"/>
      <c r="G7" s="36"/>
      <c r="H7" s="37"/>
      <c r="I7" s="4"/>
    </row>
    <row r="8" spans="1:12" ht="23.4" customHeight="1" x14ac:dyDescent="0.2">
      <c r="A8" s="25" t="s">
        <v>100</v>
      </c>
      <c r="B8" s="32" t="str">
        <f>IF(名簿入力用!B8="","",IF(LEN(名簿入力用!B8)=1,名簿入力用!B8&amp;"　"&amp;"　",IF(LEN(名簿入力用!B8)=2,LEFT(名簿入力用!B8,1)&amp;"　"&amp;RIGHT(名簿入力用!B8,1),名簿入力用!B8)))</f>
        <v>黒　川</v>
      </c>
      <c r="C8" s="32" t="str">
        <f>IF(名簿入力用!C8="","",IF(LEN(名簿入力用!C8)=1,名簿入力用!C8&amp;"　"&amp;"　",IF(LEN(名簿入力用!C8)=2,LEFT(名簿入力用!C8,1)&amp;"　"&amp;RIGHT(名簿入力用!C8,1),名簿入力用!C8)))</f>
        <v>二　朗</v>
      </c>
      <c r="D8" s="2"/>
      <c r="E8" s="2"/>
      <c r="F8" s="2"/>
      <c r="G8" s="36"/>
      <c r="H8" s="37"/>
      <c r="I8" s="4"/>
    </row>
    <row r="9" spans="1:12" ht="30" customHeight="1" x14ac:dyDescent="0.2"/>
    <row r="10" spans="1:12" ht="30" customHeight="1" thickBot="1" x14ac:dyDescent="0.25">
      <c r="A10" s="13" t="s">
        <v>84</v>
      </c>
      <c r="B10" s="11" t="s">
        <v>85</v>
      </c>
      <c r="C10" s="11" t="s">
        <v>86</v>
      </c>
      <c r="D10" s="11" t="s">
        <v>4</v>
      </c>
      <c r="E10" s="11" t="s">
        <v>87</v>
      </c>
      <c r="F10" s="46" t="s">
        <v>146</v>
      </c>
      <c r="G10" s="46" t="s">
        <v>141</v>
      </c>
      <c r="H10" s="46" t="s">
        <v>114</v>
      </c>
      <c r="I10" s="12"/>
    </row>
    <row r="11" spans="1:12" ht="13.95" customHeight="1" thickTop="1" x14ac:dyDescent="0.2">
      <c r="A11" s="12">
        <v>1</v>
      </c>
      <c r="B11" s="38" t="str">
        <f>IF(名簿入力用!B11="","",IF(LEN(名簿入力用!B11)=1,名簿入力用!B11&amp;"　"&amp;"　",IF(LEN(名簿入力用!B11)=2,LEFT(名簿入力用!B11,1)&amp;"　"&amp;RIGHT(名簿入力用!B11,1),名簿入力用!B11)))</f>
        <v>宮　城</v>
      </c>
      <c r="C11" s="38" t="str">
        <f>IF(名簿入力用!C11="","",IF(LEN(名簿入力用!C11)=1,"　"&amp;"　"&amp;名簿入力用!C11,IF(LEN(名簿入力用!C11)=2,LEFT(名簿入力用!C11,1)&amp;"　"&amp;RIGHT(名簿入力用!C11,1),名簿入力用!C11)))</f>
        <v>太　郎</v>
      </c>
      <c r="D11" s="30">
        <f>IF(名簿入力用!D11="","",名簿入力用!D11)</f>
        <v>3</v>
      </c>
      <c r="E11" s="31">
        <f>IF(名簿入力用!E11="","",名簿入力用!E11)</f>
        <v>40179</v>
      </c>
      <c r="F11" s="31" t="str">
        <f>IF(名簿入力用!F11="","",名簿入力用!F11)</f>
        <v>○</v>
      </c>
      <c r="G11">
        <f>IF(名簿入力用!G11="","",名簿入力用!G11)</f>
        <v>1</v>
      </c>
      <c r="H11" s="47">
        <f>IF(名簿入力用!H11="","",名簿入力用!H11)</f>
        <v>1</v>
      </c>
      <c r="I11" s="27"/>
      <c r="J11" s="27"/>
      <c r="K11" s="27"/>
      <c r="L11" s="27"/>
    </row>
    <row r="12" spans="1:12" ht="13.2" customHeight="1" x14ac:dyDescent="0.2">
      <c r="A12" s="12">
        <v>2</v>
      </c>
      <c r="B12" s="38" t="str">
        <f>IF(名簿入力用!B12="","",IF(LEN(名簿入力用!B12)=1,名簿入力用!B12&amp;"　"&amp;"　",IF(LEN(名簿入力用!B12)=2,LEFT(名簿入力用!B12,1)&amp;"　"&amp;RIGHT(名簿入力用!B12,1),名簿入力用!B12)))</f>
        <v>青　葉</v>
      </c>
      <c r="C12" s="38" t="str">
        <f>IF(名簿入力用!C12="","",IF(LEN(名簿入力用!C12)=1,"　"&amp;"　"&amp;名簿入力用!C12,IF(LEN(名簿入力用!C12)=2,LEFT(名簿入力用!C12,1)&amp;"　"&amp;RIGHT(名簿入力用!C12,1),名簿入力用!C12)))</f>
        <v>二　郎</v>
      </c>
      <c r="D12" s="30">
        <f>IF(名簿入力用!D12="","",名簿入力用!D12)</f>
        <v>3</v>
      </c>
      <c r="E12" s="31">
        <f>IF(名簿入力用!E12="","",名簿入力用!E12)</f>
        <v>40180</v>
      </c>
      <c r="F12" s="31" t="str">
        <f>IF(名簿入力用!F12="","",名簿入力用!F12)</f>
        <v>○</v>
      </c>
      <c r="G12">
        <f>IF(名簿入力用!G12="","",名簿入力用!G12)</f>
        <v>2</v>
      </c>
      <c r="H12" s="47">
        <f>IF(名簿入力用!H12="","",名簿入力用!H12)</f>
        <v>5</v>
      </c>
      <c r="I12" s="27"/>
      <c r="J12" s="27"/>
      <c r="K12" s="27"/>
      <c r="L12" s="27"/>
    </row>
    <row r="13" spans="1:12" ht="13.2" customHeight="1" x14ac:dyDescent="0.2">
      <c r="A13" s="12">
        <v>3</v>
      </c>
      <c r="B13" s="38" t="str">
        <f>IF(名簿入力用!B13="","",IF(LEN(名簿入力用!B13)=1,名簿入力用!B13&amp;"　"&amp;"　",IF(LEN(名簿入力用!B13)=2,LEFT(名簿入力用!B13,1)&amp;"　"&amp;RIGHT(名簿入力用!B13,1),名簿入力用!B13)))</f>
        <v>泉　　</v>
      </c>
      <c r="C13" s="38" t="str">
        <f>IF(名簿入力用!C13="","",IF(LEN(名簿入力用!C13)=1,"　"&amp;"　"&amp;名簿入力用!C13,IF(LEN(名簿入力用!C13)=2,LEFT(名簿入力用!C13,1)&amp;"　"&amp;RIGHT(名簿入力用!C13,1),名簿入力用!C13)))</f>
        <v>三　郎</v>
      </c>
      <c r="D13" s="30">
        <f>IF(名簿入力用!D13="","",名簿入力用!D13)</f>
        <v>2</v>
      </c>
      <c r="E13" s="31">
        <f>IF(名簿入力用!E13="","",名簿入力用!E13)</f>
        <v>40181</v>
      </c>
      <c r="F13" s="31" t="str">
        <f>IF(名簿入力用!F13="","",名簿入力用!F13)</f>
        <v>○</v>
      </c>
      <c r="G13" t="str">
        <f>IF(名簿入力用!G13="","",名簿入力用!G13)</f>
        <v>ベスト４</v>
      </c>
      <c r="H13" s="47">
        <f>IF(名簿入力用!H13="","",名簿入力用!H13)</f>
        <v>10</v>
      </c>
      <c r="I13" s="27"/>
      <c r="J13" s="27"/>
      <c r="K13" s="27"/>
      <c r="L13" s="27"/>
    </row>
    <row r="14" spans="1:12" ht="13.2" customHeight="1" x14ac:dyDescent="0.2">
      <c r="A14" s="12">
        <v>4</v>
      </c>
      <c r="B14" s="38" t="str">
        <f>IF(名簿入力用!B14="","",IF(LEN(名簿入力用!B14)=1,名簿入力用!B14&amp;"　"&amp;"　",IF(LEN(名簿入力用!B14)=2,LEFT(名簿入力用!B14,1)&amp;"　"&amp;RIGHT(名簿入力用!B14,1),名簿入力用!B14)))</f>
        <v>太　白</v>
      </c>
      <c r="C14" s="38" t="str">
        <f>IF(名簿入力用!C14="","",IF(LEN(名簿入力用!C14)=1,"　"&amp;"　"&amp;名簿入力用!C14,IF(LEN(名簿入力用!C14)=2,LEFT(名簿入力用!C14,1)&amp;"　"&amp;RIGHT(名簿入力用!C14,1),名簿入力用!C14)))</f>
        <v>四　郎</v>
      </c>
      <c r="D14" s="30">
        <f>IF(名簿入力用!D14="","",名簿入力用!D14)</f>
        <v>1</v>
      </c>
      <c r="E14" s="31">
        <f>IF(名簿入力用!E14="","",名簿入力用!E14)</f>
        <v>40182</v>
      </c>
      <c r="F14" s="31" t="str">
        <f>IF(名簿入力用!F14="","",名簿入力用!F14)</f>
        <v>○</v>
      </c>
      <c r="G14" t="str">
        <f>IF(名簿入力用!G14="","",名簿入力用!G14)</f>
        <v>ベスト８</v>
      </c>
      <c r="H14" s="47">
        <f>IF(名簿入力用!H14="","",名簿入力用!H14)</f>
        <v>4</v>
      </c>
      <c r="I14" s="27"/>
      <c r="J14" s="27"/>
      <c r="K14" s="27"/>
      <c r="L14" s="27"/>
    </row>
    <row r="15" spans="1:12" ht="13.2" customHeight="1" x14ac:dyDescent="0.2">
      <c r="A15" s="12">
        <v>5</v>
      </c>
      <c r="B15" s="38" t="str">
        <f>IF(名簿入力用!B15="","",IF(LEN(名簿入力用!B15)=1,名簿入力用!B15&amp;"　"&amp;"　",IF(LEN(名簿入力用!B15)=2,LEFT(名簿入力用!B15,1)&amp;"　"&amp;RIGHT(名簿入力用!B15,1),名簿入力用!B15)))</f>
        <v>若　林</v>
      </c>
      <c r="C15" s="38" t="str">
        <f>IF(名簿入力用!C15="","",IF(LEN(名簿入力用!C15)=1,"　"&amp;"　"&amp;名簿入力用!C15,IF(LEN(名簿入力用!C15)=2,LEFT(名簿入力用!C15,1)&amp;"　"&amp;RIGHT(名簿入力用!C15,1),名簿入力用!C15)))</f>
        <v>五　郎</v>
      </c>
      <c r="D15" s="30">
        <f>IF(名簿入力用!D15="","",名簿入力用!D15)</f>
        <v>1</v>
      </c>
      <c r="E15" s="31">
        <f>IF(名簿入力用!E15="","",名簿入力用!E15)</f>
        <v>40183</v>
      </c>
      <c r="F15" s="31" t="str">
        <f>IF(名簿入力用!F15="","",名簿入力用!F15)</f>
        <v>○</v>
      </c>
      <c r="G15" t="str">
        <f>IF(名簿入力用!G15="","",名簿入力用!G15)</f>
        <v>ベスト８</v>
      </c>
      <c r="H15" s="47">
        <f>IF(名簿入力用!H15="","",名簿入力用!H15)</f>
        <v>6</v>
      </c>
      <c r="I15" s="27"/>
      <c r="J15" s="27"/>
      <c r="K15" s="27"/>
      <c r="L15" s="27"/>
    </row>
    <row r="16" spans="1:12" ht="13.2" customHeight="1" x14ac:dyDescent="0.2">
      <c r="A16" s="12">
        <v>6</v>
      </c>
      <c r="B16" s="38" t="str">
        <f>IF(名簿入力用!B16="","",IF(LEN(名簿入力用!B16)=1,名簿入力用!B16&amp;"　"&amp;"　",IF(LEN(名簿入力用!B16)=2,LEFT(名簿入力用!B16,1)&amp;"　"&amp;RIGHT(名簿入力用!B16,1),名簿入力用!B16)))</f>
        <v>宮城野</v>
      </c>
      <c r="C16" s="38" t="str">
        <f>IF(名簿入力用!C16="","",IF(LEN(名簿入力用!C16)=1,"　"&amp;"　"&amp;名簿入力用!C16,IF(LEN(名簿入力用!C16)=2,LEFT(名簿入力用!C16,1)&amp;"　"&amp;RIGHT(名簿入力用!C16,1),名簿入力用!C16)))</f>
        <v>六　郎</v>
      </c>
      <c r="D16" s="30">
        <f>IF(名簿入力用!D16="","",名簿入力用!D16)</f>
        <v>2</v>
      </c>
      <c r="E16" s="31">
        <f>IF(名簿入力用!E16="","",名簿入力用!E16)</f>
        <v>40184</v>
      </c>
      <c r="F16" s="31" t="str">
        <f>IF(名簿入力用!F16="","",名簿入力用!F16)</f>
        <v/>
      </c>
      <c r="G16" t="str">
        <f>IF(名簿入力用!G16="","",名簿入力用!G16)</f>
        <v/>
      </c>
      <c r="H16" s="47" t="str">
        <f>IF(名簿入力用!H16="","",名簿入力用!H16)</f>
        <v/>
      </c>
      <c r="I16" s="27"/>
      <c r="J16" s="27"/>
      <c r="K16" s="27"/>
      <c r="L16" s="27"/>
    </row>
    <row r="17" spans="1:17" ht="13.2" customHeight="1" x14ac:dyDescent="0.2">
      <c r="A17" s="12">
        <v>7</v>
      </c>
      <c r="B17" s="38" t="str">
        <f>IF(名簿入力用!B17="","",IF(LEN(名簿入力用!B17)=1,名簿入力用!B17&amp;"　"&amp;"　",IF(LEN(名簿入力用!B17)=2,LEFT(名簿入力用!B17,1)&amp;"　"&amp;RIGHT(名簿入力用!B17,1),名簿入力用!B17)))</f>
        <v>名　取</v>
      </c>
      <c r="C17" s="38" t="str">
        <f>IF(名簿入力用!C17="","",IF(LEN(名簿入力用!C17)=1,"　"&amp;"　"&amp;名簿入力用!C17,IF(LEN(名簿入力用!C17)=2,LEFT(名簿入力用!C17,1)&amp;"　"&amp;RIGHT(名簿入力用!C17,1),名簿入力用!C17)))</f>
        <v>七　郎</v>
      </c>
      <c r="D17" s="30">
        <f>IF(名簿入力用!D17="","",名簿入力用!D17)</f>
        <v>2</v>
      </c>
      <c r="E17" s="31">
        <f>IF(名簿入力用!E17="","",名簿入力用!E17)</f>
        <v>40185</v>
      </c>
      <c r="F17" s="31" t="str">
        <f>IF(名簿入力用!F17="","",名簿入力用!F17)</f>
        <v/>
      </c>
      <c r="G17" t="str">
        <f>IF(名簿入力用!G17="","",名簿入力用!G17)</f>
        <v/>
      </c>
      <c r="H17" s="47" t="str">
        <f>IF(名簿入力用!H17="","",名簿入力用!H17)</f>
        <v/>
      </c>
      <c r="I17" s="27"/>
      <c r="J17" s="27"/>
      <c r="K17" s="27"/>
      <c r="L17" s="27"/>
    </row>
    <row r="18" spans="1:17" ht="13.95" customHeight="1" x14ac:dyDescent="0.2">
      <c r="A18" s="12">
        <v>8</v>
      </c>
      <c r="B18" s="38" t="str">
        <f>IF(名簿入力用!B18="","",IF(LEN(名簿入力用!B18)=1,名簿入力用!B18&amp;"　"&amp;"　",IF(LEN(名簿入力用!B18)=2,LEFT(名簿入力用!B18,1)&amp;"　"&amp;RIGHT(名簿入力用!B18,1),名簿入力用!B18)))</f>
        <v>岩　沼</v>
      </c>
      <c r="C18" s="38" t="str">
        <f>IF(名簿入力用!C18="","",IF(LEN(名簿入力用!C18)=1,"　"&amp;"　"&amp;名簿入力用!C18,IF(LEN(名簿入力用!C18)=2,LEFT(名簿入力用!C18,1)&amp;"　"&amp;RIGHT(名簿入力用!C18,1),名簿入力用!C18)))</f>
        <v>八　郎</v>
      </c>
      <c r="D18" s="30">
        <f>IF(名簿入力用!D18="","",名簿入力用!D18)</f>
        <v>2</v>
      </c>
      <c r="E18" s="31">
        <f>IF(名簿入力用!E18="","",名簿入力用!E18)</f>
        <v>40186</v>
      </c>
      <c r="F18" s="31" t="str">
        <f>IF(名簿入力用!F18="","",名簿入力用!F18)</f>
        <v/>
      </c>
      <c r="G18" t="str">
        <f>IF(名簿入力用!G18="","",名簿入力用!G18)</f>
        <v/>
      </c>
      <c r="H18" s="47" t="str">
        <f>IF(名簿入力用!H18="","",名簿入力用!H18)</f>
        <v/>
      </c>
      <c r="I18" s="27"/>
      <c r="J18" s="27"/>
      <c r="K18" s="27"/>
      <c r="L18" s="27"/>
    </row>
    <row r="19" spans="1:17" x14ac:dyDescent="0.2">
      <c r="A19" s="12">
        <v>9</v>
      </c>
      <c r="B19" s="38" t="str">
        <f>IF(名簿入力用!B19="","",IF(LEN(名簿入力用!B19)=1,名簿入力用!B19&amp;"　"&amp;"　",IF(LEN(名簿入力用!B19)=2,LEFT(名簿入力用!B19,1)&amp;"　"&amp;RIGHT(名簿入力用!B19,1),名簿入力用!B19)))</f>
        <v>多　賀</v>
      </c>
      <c r="C19" s="38" t="str">
        <f>IF(名簿入力用!C19="","",IF(LEN(名簿入力用!C19)=1,"　"&amp;"　"&amp;名簿入力用!C19,IF(LEN(名簿入力用!C19)=2,LEFT(名簿入力用!C19,1)&amp;"　"&amp;RIGHT(名簿入力用!C19,1),名簿入力用!C19)))</f>
        <v>　　城</v>
      </c>
      <c r="D19" s="30">
        <f>IF(名簿入力用!D19="","",名簿入力用!D19)</f>
        <v>1</v>
      </c>
      <c r="E19" s="31">
        <f>IF(名簿入力用!E19="","",名簿入力用!E19)</f>
        <v>40187</v>
      </c>
      <c r="F19" s="31" t="str">
        <f>IF(名簿入力用!F19="","",名簿入力用!F19)</f>
        <v/>
      </c>
      <c r="G19" t="str">
        <f>IF(名簿入力用!G19="","",名簿入力用!G19)</f>
        <v/>
      </c>
      <c r="H19" t="str">
        <f>IF(名簿入力用!H19="","",名簿入力用!H19)</f>
        <v/>
      </c>
    </row>
    <row r="20" spans="1:17" x14ac:dyDescent="0.2">
      <c r="A20" s="12">
        <v>10</v>
      </c>
      <c r="B20" s="38" t="str">
        <f>IF(名簿入力用!B20="","",IF(LEN(名簿入力用!B20)=1,名簿入力用!B20&amp;"　"&amp;"　",IF(LEN(名簿入力用!B20)=2,LEFT(名簿入力用!B20,1)&amp;"　"&amp;RIGHT(名簿入力用!B20,1),名簿入力用!B20)))</f>
        <v/>
      </c>
      <c r="C20" s="38" t="str">
        <f>IF(名簿入力用!C20="","",IF(LEN(名簿入力用!C20)=1,"　"&amp;"　"&amp;名簿入力用!C20,IF(LEN(名簿入力用!C20)=2,LEFT(名簿入力用!C20,1)&amp;"　"&amp;RIGHT(名簿入力用!C20,1),名簿入力用!C20)))</f>
        <v/>
      </c>
      <c r="D20" s="30" t="str">
        <f>IF(名簿入力用!D20="","",名簿入力用!D20)</f>
        <v/>
      </c>
      <c r="E20" s="31" t="str">
        <f>IF(名簿入力用!E20="","",名簿入力用!E20)</f>
        <v/>
      </c>
      <c r="F20" s="31"/>
      <c r="G20" t="str">
        <f>IF(名簿入力用!G20="","",名簿入力用!G20)</f>
        <v/>
      </c>
      <c r="H20" t="str">
        <f>IF(名簿入力用!H20="","",名簿入力用!H20)</f>
        <v/>
      </c>
    </row>
    <row r="21" spans="1:17" x14ac:dyDescent="0.2">
      <c r="A21" s="12">
        <v>11</v>
      </c>
      <c r="B21" s="38" t="str">
        <f>IF(名簿入力用!B21="","",IF(LEN(名簿入力用!B21)=1,名簿入力用!B21&amp;"　"&amp;"　",IF(LEN(名簿入力用!B21)=2,LEFT(名簿入力用!B21,1)&amp;"　"&amp;RIGHT(名簿入力用!B21,1),名簿入力用!B21)))</f>
        <v/>
      </c>
      <c r="C21" s="38" t="str">
        <f>IF(名簿入力用!C21="","",IF(LEN(名簿入力用!C21)=1,"　"&amp;"　"&amp;名簿入力用!C21,IF(LEN(名簿入力用!C21)=2,LEFT(名簿入力用!C21,1)&amp;"　"&amp;RIGHT(名簿入力用!C21,1),名簿入力用!C21)))</f>
        <v/>
      </c>
      <c r="D21" s="30" t="str">
        <f>IF(名簿入力用!D21="","",名簿入力用!D21)</f>
        <v/>
      </c>
      <c r="E21" s="31" t="str">
        <f>IF(名簿入力用!E21="","",名簿入力用!E21)</f>
        <v/>
      </c>
      <c r="F21" s="31"/>
      <c r="G21" t="str">
        <f>IF(名簿入力用!G21="","",名簿入力用!G21)</f>
        <v/>
      </c>
      <c r="H21" t="str">
        <f>IF(名簿入力用!H21="","",名簿入力用!H21)</f>
        <v/>
      </c>
    </row>
    <row r="22" spans="1:17" x14ac:dyDescent="0.2">
      <c r="A22" s="12">
        <v>12</v>
      </c>
      <c r="B22" s="38" t="str">
        <f>IF(名簿入力用!B22="","",IF(LEN(名簿入力用!B22)=1,名簿入力用!B22&amp;"　"&amp;"　",IF(LEN(名簿入力用!B22)=2,LEFT(名簿入力用!B22,1)&amp;"　"&amp;RIGHT(名簿入力用!B22,1),名簿入力用!B22)))</f>
        <v/>
      </c>
      <c r="C22" s="38" t="str">
        <f>IF(名簿入力用!C22="","",IF(LEN(名簿入力用!C22)=1,"　"&amp;"　"&amp;名簿入力用!C22,IF(LEN(名簿入力用!C22)=2,LEFT(名簿入力用!C22,1)&amp;"　"&amp;RIGHT(名簿入力用!C22,1),名簿入力用!C22)))</f>
        <v/>
      </c>
      <c r="D22" s="30" t="str">
        <f>IF(名簿入力用!D22="","",名簿入力用!D22)</f>
        <v/>
      </c>
      <c r="E22" s="31" t="str">
        <f>IF(名簿入力用!E22="","",名簿入力用!E22)</f>
        <v/>
      </c>
      <c r="F22" s="31"/>
      <c r="G22" t="str">
        <f>IF(名簿入力用!G22="","",名簿入力用!G22)</f>
        <v/>
      </c>
      <c r="H22" t="str">
        <f>IF(名簿入力用!H22="","",名簿入力用!H22)</f>
        <v/>
      </c>
    </row>
    <row r="23" spans="1:17" x14ac:dyDescent="0.2">
      <c r="A23" s="12">
        <v>13</v>
      </c>
      <c r="B23" s="38" t="str">
        <f>IF(名簿入力用!B23="","",IF(LEN(名簿入力用!B23)=1,名簿入力用!B23&amp;"　"&amp;"　",IF(LEN(名簿入力用!B23)=2,LEFT(名簿入力用!B23,1)&amp;"　"&amp;RIGHT(名簿入力用!B23,1),名簿入力用!B23)))</f>
        <v/>
      </c>
      <c r="C23" s="38" t="str">
        <f>IF(名簿入力用!C23="","",IF(LEN(名簿入力用!C23)=1,"　"&amp;"　"&amp;名簿入力用!C23,IF(LEN(名簿入力用!C23)=2,LEFT(名簿入力用!C23,1)&amp;"　"&amp;RIGHT(名簿入力用!C23,1),名簿入力用!C23)))</f>
        <v/>
      </c>
      <c r="D23" s="30" t="str">
        <f>IF(名簿入力用!D23="","",名簿入力用!D23)</f>
        <v/>
      </c>
      <c r="E23" s="31" t="str">
        <f>IF(名簿入力用!E23="","",名簿入力用!E23)</f>
        <v/>
      </c>
      <c r="F23" s="31"/>
      <c r="G23" t="str">
        <f>IF(名簿入力用!G23="","",名簿入力用!G23)</f>
        <v/>
      </c>
      <c r="H23" s="6" t="str">
        <f>IF(名簿入力用!H23="","",名簿入力用!H23)</f>
        <v/>
      </c>
      <c r="I23" s="7"/>
      <c r="J23" s="7"/>
      <c r="K23" s="7"/>
      <c r="L23" s="5"/>
      <c r="M23" s="21"/>
      <c r="N23" s="21"/>
      <c r="O23" s="21"/>
      <c r="P23" s="21"/>
      <c r="Q23" s="21"/>
    </row>
    <row r="24" spans="1:17" x14ac:dyDescent="0.2">
      <c r="A24" s="12">
        <v>14</v>
      </c>
      <c r="B24" s="38" t="str">
        <f>IF(名簿入力用!B24="","",IF(LEN(名簿入力用!B24)=1,名簿入力用!B24&amp;"　"&amp;"　",IF(LEN(名簿入力用!B24)=2,LEFT(名簿入力用!B24,1)&amp;"　"&amp;RIGHT(名簿入力用!B24,1),名簿入力用!B24)))</f>
        <v/>
      </c>
      <c r="C24" s="38" t="str">
        <f>IF(名簿入力用!C24="","",IF(LEN(名簿入力用!C24)=1,"　"&amp;"　"&amp;名簿入力用!C24,IF(LEN(名簿入力用!C24)=2,LEFT(名簿入力用!C24,1)&amp;"　"&amp;RIGHT(名簿入力用!C24,1),名簿入力用!C24)))</f>
        <v/>
      </c>
      <c r="D24" s="30" t="str">
        <f>IF(名簿入力用!D24="","",名簿入力用!D24)</f>
        <v/>
      </c>
      <c r="E24" s="31" t="str">
        <f>IF(名簿入力用!E24="","",名簿入力用!E24)</f>
        <v/>
      </c>
      <c r="F24" s="31"/>
      <c r="G24" t="str">
        <f>IF(名簿入力用!G24="","",名簿入力用!G24)</f>
        <v/>
      </c>
      <c r="H24" s="6" t="str">
        <f>IF(名簿入力用!H24="","",名簿入力用!H24)</f>
        <v/>
      </c>
      <c r="I24" s="7"/>
      <c r="J24" s="7"/>
      <c r="K24" s="7"/>
      <c r="L24" s="5"/>
      <c r="M24" s="21"/>
      <c r="N24" s="21"/>
      <c r="O24" s="21"/>
      <c r="P24" s="21"/>
      <c r="Q24" s="21"/>
    </row>
    <row r="25" spans="1:17" x14ac:dyDescent="0.2">
      <c r="A25" s="12">
        <v>15</v>
      </c>
      <c r="B25" s="38" t="str">
        <f>IF(名簿入力用!B25="","",IF(LEN(名簿入力用!B25)=1,名簿入力用!B25&amp;"　"&amp;"　",IF(LEN(名簿入力用!B25)=2,LEFT(名簿入力用!B25,1)&amp;"　"&amp;RIGHT(名簿入力用!B25,1),名簿入力用!B25)))</f>
        <v/>
      </c>
      <c r="C25" s="38" t="str">
        <f>IF(名簿入力用!C25="","",IF(LEN(名簿入力用!C25)=1,"　"&amp;"　"&amp;名簿入力用!C25,IF(LEN(名簿入力用!C25)=2,LEFT(名簿入力用!C25,1)&amp;"　"&amp;RIGHT(名簿入力用!C25,1),名簿入力用!C25)))</f>
        <v/>
      </c>
      <c r="D25" s="30" t="str">
        <f>IF(名簿入力用!D25="","",名簿入力用!D25)</f>
        <v/>
      </c>
      <c r="E25" s="31" t="str">
        <f>IF(名簿入力用!E25="","",名簿入力用!E25)</f>
        <v/>
      </c>
      <c r="F25" s="31"/>
      <c r="G25" t="str">
        <f>IF(名簿入力用!G25="","",名簿入力用!G25)</f>
        <v/>
      </c>
      <c r="H25" s="7" t="str">
        <f>IF(名簿入力用!H25="","",名簿入力用!H25)</f>
        <v/>
      </c>
      <c r="I25" s="7"/>
      <c r="J25" s="7"/>
      <c r="K25" s="10"/>
      <c r="L25" s="10"/>
      <c r="M25" s="21"/>
      <c r="N25" s="21"/>
      <c r="O25" s="21"/>
      <c r="P25" s="21"/>
      <c r="Q25" s="21"/>
    </row>
    <row r="26" spans="1:17" x14ac:dyDescent="0.2">
      <c r="A26" s="12">
        <v>16</v>
      </c>
      <c r="B26" s="38" t="str">
        <f>IF(名簿入力用!B26="","",IF(LEN(名簿入力用!B26)=1,名簿入力用!B26&amp;"　"&amp;"　",IF(LEN(名簿入力用!B26)=2,LEFT(名簿入力用!B26,1)&amp;"　"&amp;RIGHT(名簿入力用!B26,1),名簿入力用!B26)))</f>
        <v/>
      </c>
      <c r="C26" s="38" t="str">
        <f>IF(名簿入力用!C26="","",IF(LEN(名簿入力用!C26)=1,"　"&amp;"　"&amp;名簿入力用!C26,IF(LEN(名簿入力用!C26)=2,LEFT(名簿入力用!C26,1)&amp;"　"&amp;RIGHT(名簿入力用!C26,1),名簿入力用!C26)))</f>
        <v/>
      </c>
      <c r="D26" s="30" t="str">
        <f>IF(名簿入力用!D26="","",名簿入力用!D26)</f>
        <v/>
      </c>
      <c r="E26" s="31" t="str">
        <f>IF(名簿入力用!E26="","",名簿入力用!E26)</f>
        <v/>
      </c>
      <c r="F26" s="31"/>
      <c r="G26" t="str">
        <f>IF(名簿入力用!G26="","",名簿入力用!G26)</f>
        <v/>
      </c>
      <c r="H26" s="8" t="str">
        <f>IF(名簿入力用!H26="","",名簿入力用!H26)</f>
        <v/>
      </c>
      <c r="I26" s="9"/>
      <c r="J26" s="9"/>
      <c r="K26" s="28"/>
      <c r="L26" s="29"/>
      <c r="M26" s="21"/>
      <c r="N26" s="21"/>
      <c r="O26" s="21"/>
      <c r="P26" s="21"/>
      <c r="Q26" s="21"/>
    </row>
    <row r="27" spans="1:17" x14ac:dyDescent="0.2">
      <c r="A27" s="12">
        <v>17</v>
      </c>
      <c r="B27" s="38" t="str">
        <f>IF(名簿入力用!B27="","",IF(LEN(名簿入力用!B27)=1,名簿入力用!B27&amp;"　"&amp;"　",IF(LEN(名簿入力用!B27)=2,LEFT(名簿入力用!B27,1)&amp;"　"&amp;RIGHT(名簿入力用!B27,1),名簿入力用!B27)))</f>
        <v/>
      </c>
      <c r="C27" s="38" t="str">
        <f>IF(名簿入力用!C27="","",IF(LEN(名簿入力用!C27)=1,"　"&amp;"　"&amp;名簿入力用!C27,IF(LEN(名簿入力用!C27)=2,LEFT(名簿入力用!C27,1)&amp;"　"&amp;RIGHT(名簿入力用!C27,1),名簿入力用!C27)))</f>
        <v/>
      </c>
      <c r="D27" s="30" t="str">
        <f>IF(名簿入力用!D27="","",名簿入力用!D27)</f>
        <v/>
      </c>
      <c r="E27" s="31" t="str">
        <f>IF(名簿入力用!E27="","",名簿入力用!E27)</f>
        <v/>
      </c>
      <c r="F27" s="31"/>
      <c r="G27" t="str">
        <f>IF(名簿入力用!G27="","",名簿入力用!G27)</f>
        <v/>
      </c>
      <c r="H27" s="7" t="str">
        <f>IF(名簿入力用!H27="","",名簿入力用!H27)</f>
        <v/>
      </c>
      <c r="I27" s="9"/>
      <c r="J27" s="9"/>
      <c r="K27" s="28"/>
      <c r="L27" s="29"/>
      <c r="M27" s="21"/>
      <c r="N27" s="21"/>
      <c r="O27" s="21"/>
      <c r="P27" s="21"/>
      <c r="Q27" s="21"/>
    </row>
    <row r="28" spans="1:17" x14ac:dyDescent="0.2">
      <c r="A28" s="12">
        <v>18</v>
      </c>
      <c r="B28" s="38" t="str">
        <f>IF(名簿入力用!B28="","",IF(LEN(名簿入力用!B28)=1,名簿入力用!B28&amp;"　"&amp;"　",IF(LEN(名簿入力用!B28)=2,LEFT(名簿入力用!B28,1)&amp;"　"&amp;RIGHT(名簿入力用!B28,1),名簿入力用!B28)))</f>
        <v/>
      </c>
      <c r="C28" s="38" t="str">
        <f>IF(名簿入力用!C28="","",IF(LEN(名簿入力用!C28)=1,"　"&amp;"　"&amp;名簿入力用!C28,IF(LEN(名簿入力用!C28)=2,LEFT(名簿入力用!C28,1)&amp;"　"&amp;RIGHT(名簿入力用!C28,1),名簿入力用!C28)))</f>
        <v/>
      </c>
      <c r="D28" s="30" t="str">
        <f>IF(名簿入力用!D28="","",名簿入力用!D28)</f>
        <v/>
      </c>
      <c r="E28" s="31" t="str">
        <f>IF(名簿入力用!E28="","",名簿入力用!E28)</f>
        <v/>
      </c>
      <c r="F28" s="31"/>
      <c r="G28" t="str">
        <f>IF(名簿入力用!G28="","",名簿入力用!G28)</f>
        <v/>
      </c>
      <c r="H28" s="7" t="str">
        <f>IF(名簿入力用!H28="","",名簿入力用!H28)</f>
        <v/>
      </c>
      <c r="I28" s="9"/>
      <c r="J28" s="9"/>
      <c r="K28" s="28"/>
      <c r="L28" s="29"/>
      <c r="M28" s="21"/>
      <c r="N28" s="21"/>
      <c r="O28" s="21"/>
      <c r="P28" s="21"/>
      <c r="Q28" s="21"/>
    </row>
    <row r="29" spans="1:17" x14ac:dyDescent="0.2">
      <c r="A29" s="12">
        <v>19</v>
      </c>
      <c r="B29" s="38" t="str">
        <f>IF(名簿入力用!B29="","",IF(LEN(名簿入力用!B29)=1,名簿入力用!B29&amp;"　"&amp;"　",IF(LEN(名簿入力用!B29)=2,LEFT(名簿入力用!B29,1)&amp;"　"&amp;RIGHT(名簿入力用!B29,1),名簿入力用!B29)))</f>
        <v/>
      </c>
      <c r="C29" s="38" t="str">
        <f>IF(名簿入力用!C29="","",IF(LEN(名簿入力用!C29)=1,"　"&amp;"　"&amp;名簿入力用!C29,IF(LEN(名簿入力用!C29)=2,LEFT(名簿入力用!C29,1)&amp;"　"&amp;RIGHT(名簿入力用!C29,1),名簿入力用!C29)))</f>
        <v/>
      </c>
      <c r="D29" s="30" t="str">
        <f>IF(名簿入力用!D29="","",名簿入力用!D29)</f>
        <v/>
      </c>
      <c r="E29" s="31" t="str">
        <f>IF(名簿入力用!E29="","",名簿入力用!E29)</f>
        <v/>
      </c>
      <c r="F29" s="31"/>
      <c r="G29" t="str">
        <f>IF(名簿入力用!G29="","",名簿入力用!G29)</f>
        <v/>
      </c>
      <c r="H29" s="7" t="str">
        <f>IF(名簿入力用!H29="","",名簿入力用!H29)</f>
        <v/>
      </c>
      <c r="I29" s="7"/>
      <c r="J29" s="7"/>
      <c r="K29" s="7"/>
      <c r="L29" s="5"/>
      <c r="M29" s="21"/>
      <c r="N29" s="21"/>
      <c r="O29" s="21"/>
      <c r="P29" s="21"/>
      <c r="Q29" s="21"/>
    </row>
    <row r="30" spans="1:17" x14ac:dyDescent="0.2">
      <c r="A30" s="12">
        <v>20</v>
      </c>
      <c r="B30" s="38" t="str">
        <f>IF(名簿入力用!B30="","",IF(LEN(名簿入力用!B30)=1,名簿入力用!B30&amp;"　"&amp;"　",IF(LEN(名簿入力用!B30)=2,LEFT(名簿入力用!B30,1)&amp;"　"&amp;RIGHT(名簿入力用!B30,1),名簿入力用!B30)))</f>
        <v/>
      </c>
      <c r="C30" s="38" t="str">
        <f>IF(名簿入力用!C30="","",IF(LEN(名簿入力用!C30)=1,"　"&amp;"　"&amp;名簿入力用!C30,IF(LEN(名簿入力用!C30)=2,LEFT(名簿入力用!C30,1)&amp;"　"&amp;RIGHT(名簿入力用!C30,1),名簿入力用!C30)))</f>
        <v/>
      </c>
      <c r="D30" s="30" t="str">
        <f>IF(名簿入力用!D30="","",名簿入力用!D30)</f>
        <v/>
      </c>
      <c r="E30" s="31" t="str">
        <f>IF(名簿入力用!E30="","",名簿入力用!E30)</f>
        <v/>
      </c>
      <c r="F30" s="31"/>
      <c r="G30" t="str">
        <f>IF(名簿入力用!G30="","",名簿入力用!G30)</f>
        <v/>
      </c>
      <c r="H30" s="7" t="str">
        <f>IF(名簿入力用!H30="","",名簿入力用!H30)</f>
        <v/>
      </c>
      <c r="I30" s="7"/>
      <c r="J30" s="7"/>
      <c r="K30" s="9"/>
      <c r="L30" s="5"/>
      <c r="M30" s="21"/>
      <c r="N30" s="21"/>
      <c r="O30" s="21"/>
      <c r="P30" s="21"/>
      <c r="Q30" s="21"/>
    </row>
    <row r="31" spans="1:17" x14ac:dyDescent="0.2">
      <c r="A31" s="12">
        <v>21</v>
      </c>
      <c r="B31" s="38" t="str">
        <f>IF(名簿入力用!B31="","",IF(LEN(名簿入力用!B31)=1,名簿入力用!B31&amp;"　"&amp;"　",IF(LEN(名簿入力用!B31)=2,LEFT(名簿入力用!B31,1)&amp;"　"&amp;RIGHT(名簿入力用!B31,1),名簿入力用!B31)))</f>
        <v/>
      </c>
      <c r="C31" s="38" t="str">
        <f>IF(名簿入力用!C31="","",IF(LEN(名簿入力用!C31)=1,"　"&amp;"　"&amp;名簿入力用!C31,IF(LEN(名簿入力用!C31)=2,LEFT(名簿入力用!C31,1)&amp;"　"&amp;RIGHT(名簿入力用!C31,1),名簿入力用!C31)))</f>
        <v/>
      </c>
      <c r="D31" s="30" t="str">
        <f>IF(名簿入力用!D31="","",名簿入力用!D31)</f>
        <v/>
      </c>
      <c r="E31" s="31" t="str">
        <f>IF(名簿入力用!E31="","",名簿入力用!E31)</f>
        <v/>
      </c>
      <c r="F31" s="31"/>
      <c r="G31" t="str">
        <f>IF(名簿入力用!G31="","",名簿入力用!G31)</f>
        <v/>
      </c>
      <c r="H31" t="str">
        <f>IF(名簿入力用!H31="","",名簿入力用!H31)</f>
        <v/>
      </c>
    </row>
    <row r="32" spans="1:17" x14ac:dyDescent="0.2">
      <c r="A32" s="12">
        <v>22</v>
      </c>
      <c r="B32" s="38" t="str">
        <f>IF(名簿入力用!B32="","",IF(LEN(名簿入力用!B32)=1,名簿入力用!B32&amp;"　"&amp;"　",IF(LEN(名簿入力用!B32)=2,LEFT(名簿入力用!B32,1)&amp;"　"&amp;RIGHT(名簿入力用!B32,1),名簿入力用!B32)))</f>
        <v/>
      </c>
      <c r="C32" s="38" t="str">
        <f>IF(名簿入力用!C32="","",IF(LEN(名簿入力用!C32)=1,"　"&amp;"　"&amp;名簿入力用!C32,IF(LEN(名簿入力用!C32)=2,LEFT(名簿入力用!C32,1)&amp;"　"&amp;RIGHT(名簿入力用!C32,1),名簿入力用!C32)))</f>
        <v/>
      </c>
      <c r="D32" s="30" t="str">
        <f>IF(名簿入力用!D32="","",名簿入力用!D32)</f>
        <v/>
      </c>
      <c r="E32" s="31" t="str">
        <f>IF(名簿入力用!E32="","",名簿入力用!E32)</f>
        <v/>
      </c>
      <c r="F32" s="31"/>
      <c r="G32" t="str">
        <f>IF(名簿入力用!G32="","",名簿入力用!G32)</f>
        <v/>
      </c>
      <c r="H32" t="str">
        <f>IF(名簿入力用!H32="","",名簿入力用!H32)</f>
        <v/>
      </c>
    </row>
    <row r="33" spans="1:8" x14ac:dyDescent="0.2">
      <c r="A33" s="12">
        <v>23</v>
      </c>
      <c r="B33" s="38" t="str">
        <f>IF(名簿入力用!B33="","",IF(LEN(名簿入力用!B33)=1,名簿入力用!B33&amp;"　"&amp;"　",IF(LEN(名簿入力用!B33)=2,LEFT(名簿入力用!B33,1)&amp;"　"&amp;RIGHT(名簿入力用!B33,1),名簿入力用!B33)))</f>
        <v/>
      </c>
      <c r="C33" s="38" t="str">
        <f>IF(名簿入力用!C33="","",IF(LEN(名簿入力用!C33)=1,"　"&amp;"　"&amp;名簿入力用!C33,IF(LEN(名簿入力用!C33)=2,LEFT(名簿入力用!C33,1)&amp;"　"&amp;RIGHT(名簿入力用!C33,1),名簿入力用!C33)))</f>
        <v/>
      </c>
      <c r="D33" s="30" t="str">
        <f>IF(名簿入力用!D33="","",名簿入力用!D33)</f>
        <v/>
      </c>
      <c r="E33" s="31" t="str">
        <f>IF(名簿入力用!E33="","",名簿入力用!E33)</f>
        <v/>
      </c>
      <c r="F33" s="31"/>
      <c r="G33" t="str">
        <f>IF(名簿入力用!G33="","",名簿入力用!G33)</f>
        <v/>
      </c>
      <c r="H33" t="str">
        <f>IF(名簿入力用!H33="","",名簿入力用!H33)</f>
        <v/>
      </c>
    </row>
    <row r="34" spans="1:8" x14ac:dyDescent="0.2">
      <c r="A34" s="12">
        <v>24</v>
      </c>
      <c r="B34" s="38" t="str">
        <f>IF(名簿入力用!B34="","",IF(LEN(名簿入力用!B34)=1,名簿入力用!B34&amp;"　"&amp;"　",IF(LEN(名簿入力用!B34)=2,LEFT(名簿入力用!B34,1)&amp;"　"&amp;RIGHT(名簿入力用!B34,1),名簿入力用!B34)))</f>
        <v/>
      </c>
      <c r="C34" s="38" t="str">
        <f>IF(名簿入力用!C34="","",IF(LEN(名簿入力用!C34)=1,"　"&amp;"　"&amp;名簿入力用!C34,IF(LEN(名簿入力用!C34)=2,LEFT(名簿入力用!C34,1)&amp;"　"&amp;RIGHT(名簿入力用!C34,1),名簿入力用!C34)))</f>
        <v/>
      </c>
      <c r="D34" s="30" t="str">
        <f>IF(名簿入力用!D34="","",名簿入力用!D34)</f>
        <v/>
      </c>
      <c r="E34" s="31" t="str">
        <f>IF(名簿入力用!E34="","",名簿入力用!E34)</f>
        <v/>
      </c>
      <c r="F34" s="31"/>
      <c r="G34" t="str">
        <f>IF(名簿入力用!G34="","",名簿入力用!G34)</f>
        <v/>
      </c>
      <c r="H34" t="str">
        <f>IF(名簿入力用!H34="","",名簿入力用!H34)</f>
        <v/>
      </c>
    </row>
    <row r="35" spans="1:8" x14ac:dyDescent="0.2">
      <c r="A35" s="12">
        <v>25</v>
      </c>
      <c r="B35" s="38" t="str">
        <f>IF(名簿入力用!B35="","",IF(LEN(名簿入力用!B35)=1,名簿入力用!B35&amp;"　"&amp;"　",IF(LEN(名簿入力用!B35)=2,LEFT(名簿入力用!B35,1)&amp;"　"&amp;RIGHT(名簿入力用!B35,1),名簿入力用!B35)))</f>
        <v/>
      </c>
      <c r="C35" s="38" t="str">
        <f>IF(名簿入力用!C35="","",IF(LEN(名簿入力用!C35)=1,"　"&amp;"　"&amp;名簿入力用!C35,IF(LEN(名簿入力用!C35)=2,LEFT(名簿入力用!C35,1)&amp;"　"&amp;RIGHT(名簿入力用!C35,1),名簿入力用!C35)))</f>
        <v/>
      </c>
      <c r="D35" s="30" t="str">
        <f>IF(名簿入力用!D35="","",名簿入力用!D35)</f>
        <v/>
      </c>
      <c r="E35" s="31" t="str">
        <f>IF(名簿入力用!E35="","",名簿入力用!E35)</f>
        <v/>
      </c>
      <c r="F35" s="31"/>
      <c r="G35" t="str">
        <f>IF(名簿入力用!G35="","",名簿入力用!G35)</f>
        <v/>
      </c>
      <c r="H35" t="str">
        <f>IF(名簿入力用!H35="","",名簿入力用!H35)</f>
        <v/>
      </c>
    </row>
    <row r="36" spans="1:8" x14ac:dyDescent="0.2">
      <c r="A36" s="12">
        <v>26</v>
      </c>
      <c r="B36" s="38" t="str">
        <f>IF(名簿入力用!B36="","",IF(LEN(名簿入力用!B36)=1,名簿入力用!B36&amp;"　"&amp;"　",IF(LEN(名簿入力用!B36)=2,LEFT(名簿入力用!B36,1)&amp;"　"&amp;RIGHT(名簿入力用!B36,1),名簿入力用!B36)))</f>
        <v/>
      </c>
      <c r="C36" s="38" t="str">
        <f>IF(名簿入力用!C36="","",IF(LEN(名簿入力用!C36)=1,"　"&amp;"　"&amp;名簿入力用!C36,IF(LEN(名簿入力用!C36)=2,LEFT(名簿入力用!C36,1)&amp;"　"&amp;RIGHT(名簿入力用!C36,1),名簿入力用!C36)))</f>
        <v/>
      </c>
      <c r="D36" s="30" t="str">
        <f>IF(名簿入力用!D36="","",名簿入力用!D36)</f>
        <v/>
      </c>
      <c r="E36" s="31" t="str">
        <f>IF(名簿入力用!E36="","",名簿入力用!E36)</f>
        <v/>
      </c>
      <c r="F36" s="31"/>
      <c r="G36" t="str">
        <f>IF(名簿入力用!G36="","",名簿入力用!G36)</f>
        <v/>
      </c>
      <c r="H36" t="str">
        <f>IF(名簿入力用!H36="","",名簿入力用!H36)</f>
        <v/>
      </c>
    </row>
    <row r="37" spans="1:8" x14ac:dyDescent="0.2">
      <c r="A37" s="12">
        <v>27</v>
      </c>
      <c r="B37" s="38" t="str">
        <f>IF(名簿入力用!B37="","",IF(LEN(名簿入力用!B37)=1,名簿入力用!B37&amp;"　"&amp;"　",IF(LEN(名簿入力用!B37)=2,LEFT(名簿入力用!B37,1)&amp;"　"&amp;RIGHT(名簿入力用!B37,1),名簿入力用!B37)))</f>
        <v/>
      </c>
      <c r="C37" s="38" t="str">
        <f>IF(名簿入力用!C37="","",IF(LEN(名簿入力用!C37)=1,"　"&amp;"　"&amp;名簿入力用!C37,IF(LEN(名簿入力用!C37)=2,LEFT(名簿入力用!C37,1)&amp;"　"&amp;RIGHT(名簿入力用!C37,1),名簿入力用!C37)))</f>
        <v/>
      </c>
      <c r="D37" s="30" t="str">
        <f>IF(名簿入力用!D37="","",名簿入力用!D37)</f>
        <v/>
      </c>
      <c r="E37" s="31" t="str">
        <f>IF(名簿入力用!E37="","",名簿入力用!E37)</f>
        <v/>
      </c>
      <c r="F37" s="31"/>
      <c r="G37" t="str">
        <f>IF(名簿入力用!G37="","",名簿入力用!G37)</f>
        <v/>
      </c>
      <c r="H37" t="str">
        <f>IF(名簿入力用!H37="","",名簿入力用!H37)</f>
        <v/>
      </c>
    </row>
    <row r="38" spans="1:8" x14ac:dyDescent="0.2">
      <c r="A38" s="12">
        <v>28</v>
      </c>
      <c r="B38" s="38" t="str">
        <f>IF(名簿入力用!B38="","",IF(LEN(名簿入力用!B38)=1,名簿入力用!B38&amp;"　"&amp;"　",IF(LEN(名簿入力用!B38)=2,LEFT(名簿入力用!B38,1)&amp;"　"&amp;RIGHT(名簿入力用!B38,1),名簿入力用!B38)))</f>
        <v/>
      </c>
      <c r="C38" s="38" t="str">
        <f>IF(名簿入力用!C38="","",IF(LEN(名簿入力用!C38)=1,"　"&amp;"　"&amp;名簿入力用!C38,IF(LEN(名簿入力用!C38)=2,LEFT(名簿入力用!C38,1)&amp;"　"&amp;RIGHT(名簿入力用!C38,1),名簿入力用!C38)))</f>
        <v/>
      </c>
      <c r="D38" s="30" t="str">
        <f>IF(名簿入力用!D38="","",名簿入力用!D38)</f>
        <v/>
      </c>
      <c r="E38" s="31" t="str">
        <f>IF(名簿入力用!E38="","",名簿入力用!E38)</f>
        <v/>
      </c>
      <c r="F38" s="31"/>
      <c r="G38" t="str">
        <f>IF(名簿入力用!G38="","",名簿入力用!G38)</f>
        <v/>
      </c>
      <c r="H38" t="str">
        <f>IF(名簿入力用!H38="","",名簿入力用!H38)</f>
        <v/>
      </c>
    </row>
    <row r="39" spans="1:8" x14ac:dyDescent="0.2">
      <c r="A39" s="12">
        <v>29</v>
      </c>
      <c r="B39" s="38" t="str">
        <f>IF(名簿入力用!B39="","",IF(LEN(名簿入力用!B39)=1,名簿入力用!B39&amp;"　"&amp;"　",IF(LEN(名簿入力用!B39)=2,LEFT(名簿入力用!B39,1)&amp;"　"&amp;RIGHT(名簿入力用!B39,1),名簿入力用!B39)))</f>
        <v/>
      </c>
      <c r="C39" s="38" t="str">
        <f>IF(名簿入力用!C39="","",IF(LEN(名簿入力用!C39)=1,"　"&amp;"　"&amp;名簿入力用!C39,IF(LEN(名簿入力用!C39)=2,LEFT(名簿入力用!C39,1)&amp;"　"&amp;RIGHT(名簿入力用!C39,1),名簿入力用!C39)))</f>
        <v/>
      </c>
      <c r="D39" s="30" t="str">
        <f>IF(名簿入力用!D39="","",名簿入力用!D39)</f>
        <v/>
      </c>
      <c r="E39" s="31" t="str">
        <f>IF(名簿入力用!E39="","",名簿入力用!E39)</f>
        <v/>
      </c>
      <c r="F39" s="31"/>
      <c r="G39" t="str">
        <f>IF(名簿入力用!G39="","",名簿入力用!G39)</f>
        <v/>
      </c>
      <c r="H39" t="str">
        <f>IF(名簿入力用!H39="","",名簿入力用!H39)</f>
        <v/>
      </c>
    </row>
    <row r="40" spans="1:8" x14ac:dyDescent="0.2">
      <c r="A40" s="12">
        <v>30</v>
      </c>
      <c r="B40" s="38" t="str">
        <f>IF(名簿入力用!B40="","",IF(LEN(名簿入力用!B40)=1,名簿入力用!B40&amp;"　"&amp;"　",IF(LEN(名簿入力用!B40)=2,LEFT(名簿入力用!B40,1)&amp;"　"&amp;RIGHT(名簿入力用!B40,1),名簿入力用!B40)))</f>
        <v/>
      </c>
      <c r="C40" s="38" t="str">
        <f>IF(名簿入力用!C40="","",IF(LEN(名簿入力用!C40)=1,"　"&amp;"　"&amp;名簿入力用!C40,IF(LEN(名簿入力用!C40)=2,LEFT(名簿入力用!C40,1)&amp;"　"&amp;RIGHT(名簿入力用!C40,1),名簿入力用!C40)))</f>
        <v/>
      </c>
      <c r="D40" s="30" t="str">
        <f>IF(名簿入力用!D40="","",名簿入力用!D40)</f>
        <v/>
      </c>
      <c r="E40" s="31" t="str">
        <f>IF(名簿入力用!E40="","",名簿入力用!E40)</f>
        <v/>
      </c>
      <c r="F40" s="31"/>
      <c r="G40" t="str">
        <f>IF(名簿入力用!G40="","",名簿入力用!G40)</f>
        <v/>
      </c>
      <c r="H40" t="str">
        <f>IF(名簿入力用!H40="","",名簿入力用!H40)</f>
        <v/>
      </c>
    </row>
    <row r="41" spans="1:8" x14ac:dyDescent="0.2">
      <c r="A41" s="12">
        <v>31</v>
      </c>
      <c r="B41" s="38" t="str">
        <f>IF(名簿入力用!B41="","",IF(LEN(名簿入力用!B41)=1,名簿入力用!B41&amp;"　"&amp;"　",IF(LEN(名簿入力用!B41)=2,LEFT(名簿入力用!B41,1)&amp;"　"&amp;RIGHT(名簿入力用!B41,1),名簿入力用!B41)))</f>
        <v/>
      </c>
      <c r="C41" s="38" t="str">
        <f>IF(名簿入力用!C41="","",IF(LEN(名簿入力用!C41)=1,"　"&amp;"　"&amp;名簿入力用!C41,IF(LEN(名簿入力用!C41)=2,LEFT(名簿入力用!C41,1)&amp;"　"&amp;RIGHT(名簿入力用!C41,1),名簿入力用!C41)))</f>
        <v/>
      </c>
      <c r="D41" s="30" t="str">
        <f>IF(名簿入力用!D41="","",名簿入力用!D41)</f>
        <v/>
      </c>
      <c r="E41" s="31" t="str">
        <f>IF(名簿入力用!E41="","",名簿入力用!E41)</f>
        <v/>
      </c>
      <c r="F41" s="31"/>
      <c r="G41" t="str">
        <f>IF(名簿入力用!G41="","",名簿入力用!G41)</f>
        <v/>
      </c>
      <c r="H41" t="str">
        <f>IF(名簿入力用!H41="","",名簿入力用!H41)</f>
        <v/>
      </c>
    </row>
    <row r="42" spans="1:8" x14ac:dyDescent="0.2">
      <c r="A42" s="12">
        <v>32</v>
      </c>
      <c r="B42" s="38" t="str">
        <f>IF(名簿入力用!B42="","",IF(LEN(名簿入力用!B42)=1,名簿入力用!B42&amp;"　"&amp;"　",IF(LEN(名簿入力用!B42)=2,LEFT(名簿入力用!B42,1)&amp;"　"&amp;RIGHT(名簿入力用!B42,1),名簿入力用!B42)))</f>
        <v/>
      </c>
      <c r="C42" s="38" t="str">
        <f>IF(名簿入力用!C42="","",IF(LEN(名簿入力用!C42)=1,"　"&amp;"　"&amp;名簿入力用!C42,IF(LEN(名簿入力用!C42)=2,LEFT(名簿入力用!C42,1)&amp;"　"&amp;RIGHT(名簿入力用!C42,1),名簿入力用!C42)))</f>
        <v/>
      </c>
      <c r="D42" s="30" t="str">
        <f>IF(名簿入力用!D42="","",名簿入力用!D42)</f>
        <v/>
      </c>
      <c r="E42" s="31" t="str">
        <f>IF(名簿入力用!E42="","",名簿入力用!E42)</f>
        <v/>
      </c>
      <c r="F42" s="31"/>
      <c r="G42" t="str">
        <f>IF(名簿入力用!G42="","",名簿入力用!G42)</f>
        <v/>
      </c>
      <c r="H42" t="str">
        <f>IF(名簿入力用!H42="","",名簿入力用!H42)</f>
        <v/>
      </c>
    </row>
    <row r="43" spans="1:8" x14ac:dyDescent="0.2">
      <c r="A43" s="12">
        <v>33</v>
      </c>
      <c r="B43" s="38" t="str">
        <f>IF(名簿入力用!B43="","",IF(LEN(名簿入力用!B43)=1,名簿入力用!B43&amp;"　"&amp;"　",IF(LEN(名簿入力用!B43)=2,LEFT(名簿入力用!B43,1)&amp;"　"&amp;RIGHT(名簿入力用!B43,1),名簿入力用!B43)))</f>
        <v/>
      </c>
      <c r="C43" s="38" t="str">
        <f>IF(名簿入力用!C43="","",IF(LEN(名簿入力用!C43)=1,"　"&amp;"　"&amp;名簿入力用!C43,IF(LEN(名簿入力用!C43)=2,LEFT(名簿入力用!C43,1)&amp;"　"&amp;RIGHT(名簿入力用!C43,1),名簿入力用!C43)))</f>
        <v/>
      </c>
      <c r="D43" s="30" t="str">
        <f>IF(名簿入力用!D43="","",名簿入力用!D43)</f>
        <v/>
      </c>
      <c r="E43" s="31" t="str">
        <f>IF(名簿入力用!E43="","",名簿入力用!E43)</f>
        <v/>
      </c>
      <c r="F43" s="31"/>
      <c r="G43" t="str">
        <f>IF(名簿入力用!G43="","",名簿入力用!G43)</f>
        <v/>
      </c>
      <c r="H43" t="str">
        <f>IF(名簿入力用!H43="","",名簿入力用!H43)</f>
        <v/>
      </c>
    </row>
    <row r="44" spans="1:8" x14ac:dyDescent="0.2">
      <c r="A44" s="12">
        <v>34</v>
      </c>
      <c r="B44" s="38" t="str">
        <f>IF(名簿入力用!B44="","",IF(LEN(名簿入力用!B44)=1,名簿入力用!B44&amp;"　"&amp;"　",IF(LEN(名簿入力用!B44)=2,LEFT(名簿入力用!B44,1)&amp;"　"&amp;RIGHT(名簿入力用!B44,1),名簿入力用!B44)))</f>
        <v/>
      </c>
      <c r="C44" s="38" t="str">
        <f>IF(名簿入力用!C44="","",IF(LEN(名簿入力用!C44)=1,"　"&amp;"　"&amp;名簿入力用!C44,IF(LEN(名簿入力用!C44)=2,LEFT(名簿入力用!C44,1)&amp;"　"&amp;RIGHT(名簿入力用!C44,1),名簿入力用!C44)))</f>
        <v/>
      </c>
      <c r="D44" s="30" t="str">
        <f>IF(名簿入力用!D44="","",名簿入力用!D44)</f>
        <v/>
      </c>
      <c r="E44" s="31" t="str">
        <f>IF(名簿入力用!E44="","",名簿入力用!E44)</f>
        <v/>
      </c>
      <c r="F44" s="31"/>
      <c r="G44" t="str">
        <f>IF(名簿入力用!G44="","",名簿入力用!G44)</f>
        <v/>
      </c>
      <c r="H44" t="str">
        <f>IF(名簿入力用!H44="","",名簿入力用!H44)</f>
        <v/>
      </c>
    </row>
    <row r="45" spans="1:8" x14ac:dyDescent="0.2">
      <c r="A45" s="12">
        <v>35</v>
      </c>
      <c r="B45" s="38" t="str">
        <f>IF(名簿入力用!B45="","",IF(LEN(名簿入力用!B45)=1,名簿入力用!B45&amp;"　"&amp;"　",IF(LEN(名簿入力用!B45)=2,LEFT(名簿入力用!B45,1)&amp;"　"&amp;RIGHT(名簿入力用!B45,1),名簿入力用!B45)))</f>
        <v/>
      </c>
      <c r="C45" s="38" t="str">
        <f>IF(名簿入力用!C45="","",IF(LEN(名簿入力用!C45)=1,"　"&amp;"　"&amp;名簿入力用!C45,IF(LEN(名簿入力用!C45)=2,LEFT(名簿入力用!C45,1)&amp;"　"&amp;RIGHT(名簿入力用!C45,1),名簿入力用!C45)))</f>
        <v/>
      </c>
      <c r="D45" s="30" t="str">
        <f>IF(名簿入力用!D45="","",名簿入力用!D45)</f>
        <v/>
      </c>
      <c r="E45" s="31" t="str">
        <f>IF(名簿入力用!E45="","",名簿入力用!E45)</f>
        <v/>
      </c>
      <c r="F45" s="31"/>
      <c r="G45" t="str">
        <f>IF(名簿入力用!G45="","",名簿入力用!G45)</f>
        <v/>
      </c>
      <c r="H45" t="str">
        <f>IF(名簿入力用!H45="","",名簿入力用!H45)</f>
        <v/>
      </c>
    </row>
    <row r="46" spans="1:8" x14ac:dyDescent="0.2">
      <c r="A46" s="12">
        <v>36</v>
      </c>
      <c r="B46" s="38" t="str">
        <f>IF(名簿入力用!B46="","",IF(LEN(名簿入力用!B46)=1,名簿入力用!B46&amp;"　"&amp;"　",IF(LEN(名簿入力用!B46)=2,LEFT(名簿入力用!B46,1)&amp;"　"&amp;RIGHT(名簿入力用!B46,1),名簿入力用!B46)))</f>
        <v/>
      </c>
      <c r="C46" s="38" t="str">
        <f>IF(名簿入力用!C46="","",IF(LEN(名簿入力用!C46)=1,"　"&amp;"　"&amp;名簿入力用!C46,IF(LEN(名簿入力用!C46)=2,LEFT(名簿入力用!C46,1)&amp;"　"&amp;RIGHT(名簿入力用!C46,1),名簿入力用!C46)))</f>
        <v/>
      </c>
      <c r="D46" s="30" t="str">
        <f>IF(名簿入力用!D46="","",名簿入力用!D46)</f>
        <v/>
      </c>
      <c r="E46" s="31" t="str">
        <f>IF(名簿入力用!E46="","",名簿入力用!E46)</f>
        <v/>
      </c>
      <c r="F46" s="31"/>
      <c r="G46" t="str">
        <f>IF(名簿入力用!G46="","",名簿入力用!G46)</f>
        <v/>
      </c>
      <c r="H46" t="str">
        <f>IF(名簿入力用!H46="","",名簿入力用!H46)</f>
        <v/>
      </c>
    </row>
    <row r="47" spans="1:8" x14ac:dyDescent="0.2">
      <c r="A47" s="12">
        <v>37</v>
      </c>
      <c r="B47" s="38" t="str">
        <f>IF(名簿入力用!B47="","",IF(LEN(名簿入力用!B47)=1,名簿入力用!B47&amp;"　"&amp;"　",IF(LEN(名簿入力用!B47)=2,LEFT(名簿入力用!B47,1)&amp;"　"&amp;RIGHT(名簿入力用!B47,1),名簿入力用!B47)))</f>
        <v/>
      </c>
      <c r="C47" s="38" t="str">
        <f>IF(名簿入力用!C47="","",IF(LEN(名簿入力用!C47)=1,"　"&amp;"　"&amp;名簿入力用!C47,IF(LEN(名簿入力用!C47)=2,LEFT(名簿入力用!C47,1)&amp;"　"&amp;RIGHT(名簿入力用!C47,1),名簿入力用!C47)))</f>
        <v/>
      </c>
      <c r="D47" s="30" t="str">
        <f>IF(名簿入力用!D47="","",名簿入力用!D47)</f>
        <v/>
      </c>
      <c r="E47" s="31" t="str">
        <f>IF(名簿入力用!E47="","",名簿入力用!E47)</f>
        <v/>
      </c>
      <c r="F47" s="31"/>
      <c r="G47" t="str">
        <f>IF(名簿入力用!G47="","",名簿入力用!G47)</f>
        <v/>
      </c>
      <c r="H47" t="str">
        <f>IF(名簿入力用!H47="","",名簿入力用!H47)</f>
        <v/>
      </c>
    </row>
    <row r="48" spans="1:8" x14ac:dyDescent="0.2">
      <c r="A48" s="12">
        <v>38</v>
      </c>
      <c r="B48" s="38" t="str">
        <f>IF(名簿入力用!B48="","",IF(LEN(名簿入力用!B48)=1,名簿入力用!B48&amp;"　"&amp;"　",IF(LEN(名簿入力用!B48)=2,LEFT(名簿入力用!B48,1)&amp;"　"&amp;RIGHT(名簿入力用!B48,1),名簿入力用!B48)))</f>
        <v/>
      </c>
      <c r="C48" s="38" t="str">
        <f>IF(名簿入力用!C48="","",IF(LEN(名簿入力用!C48)=1,"　"&amp;"　"&amp;名簿入力用!C48,IF(LEN(名簿入力用!C48)=2,LEFT(名簿入力用!C48,1)&amp;"　"&amp;RIGHT(名簿入力用!C48,1),名簿入力用!C48)))</f>
        <v/>
      </c>
      <c r="D48" s="30" t="str">
        <f>IF(名簿入力用!D48="","",名簿入力用!D48)</f>
        <v/>
      </c>
      <c r="E48" s="31" t="str">
        <f>IF(名簿入力用!E48="","",名簿入力用!E48)</f>
        <v/>
      </c>
      <c r="F48" s="31"/>
      <c r="G48" t="str">
        <f>IF(名簿入力用!G48="","",名簿入力用!G48)</f>
        <v/>
      </c>
      <c r="H48" t="str">
        <f>IF(名簿入力用!H48="","",名簿入力用!H48)</f>
        <v/>
      </c>
    </row>
    <row r="49" spans="1:8" x14ac:dyDescent="0.2">
      <c r="A49" s="12">
        <v>39</v>
      </c>
      <c r="B49" s="38" t="str">
        <f>IF(名簿入力用!B49="","",IF(LEN(名簿入力用!B49)=1,名簿入力用!B49&amp;"　"&amp;"　",IF(LEN(名簿入力用!B49)=2,LEFT(名簿入力用!B49,1)&amp;"　"&amp;RIGHT(名簿入力用!B49,1),名簿入力用!B49)))</f>
        <v/>
      </c>
      <c r="C49" s="38" t="str">
        <f>IF(名簿入力用!C49="","",IF(LEN(名簿入力用!C49)=1,"　"&amp;"　"&amp;名簿入力用!C49,IF(LEN(名簿入力用!C49)=2,LEFT(名簿入力用!C49,1)&amp;"　"&amp;RIGHT(名簿入力用!C49,1),名簿入力用!C49)))</f>
        <v/>
      </c>
      <c r="D49" s="30" t="str">
        <f>IF(名簿入力用!D49="","",名簿入力用!D49)</f>
        <v/>
      </c>
      <c r="E49" s="31" t="str">
        <f>IF(名簿入力用!E49="","",名簿入力用!E49)</f>
        <v/>
      </c>
      <c r="F49" s="31"/>
      <c r="G49" t="str">
        <f>IF(名簿入力用!G49="","",名簿入力用!G49)</f>
        <v/>
      </c>
      <c r="H49" t="str">
        <f>IF(名簿入力用!H49="","",名簿入力用!H49)</f>
        <v/>
      </c>
    </row>
    <row r="50" spans="1:8" x14ac:dyDescent="0.2">
      <c r="A50" s="12">
        <v>40</v>
      </c>
      <c r="B50" s="38" t="str">
        <f>IF(名簿入力用!B50="","",IF(LEN(名簿入力用!B50)=1,名簿入力用!B50&amp;"　"&amp;"　",IF(LEN(名簿入力用!B50)=2,LEFT(名簿入力用!B50,1)&amp;"　"&amp;RIGHT(名簿入力用!B50,1),名簿入力用!B50)))</f>
        <v/>
      </c>
      <c r="C50" s="38" t="str">
        <f>IF(名簿入力用!C50="","",IF(LEN(名簿入力用!C50)=1,"　"&amp;"　"&amp;名簿入力用!C50,IF(LEN(名簿入力用!C50)=2,LEFT(名簿入力用!C50,1)&amp;"　"&amp;RIGHT(名簿入力用!C50,1),名簿入力用!C50)))</f>
        <v/>
      </c>
      <c r="D50" s="30" t="str">
        <f>IF(名簿入力用!D50="","",名簿入力用!D50)</f>
        <v/>
      </c>
      <c r="E50" s="31" t="str">
        <f>IF(名簿入力用!E50="","",名簿入力用!E50)</f>
        <v/>
      </c>
      <c r="F50" s="31"/>
      <c r="G50" t="str">
        <f>IF(名簿入力用!G50="","",名簿入力用!G50)</f>
        <v/>
      </c>
      <c r="H50" t="str">
        <f>IF(名簿入力用!H50="","",名簿入力用!H50)</f>
        <v/>
      </c>
    </row>
    <row r="51" spans="1:8" x14ac:dyDescent="0.2">
      <c r="A51" s="12">
        <v>41</v>
      </c>
      <c r="B51" s="38" t="str">
        <f>IF(名簿入力用!B51="","",IF(LEN(名簿入力用!B51)=1,名簿入力用!B51&amp;"　"&amp;"　",IF(LEN(名簿入力用!B51)=2,LEFT(名簿入力用!B51,1)&amp;"　"&amp;RIGHT(名簿入力用!B51,1),名簿入力用!B51)))</f>
        <v/>
      </c>
      <c r="C51" s="38" t="str">
        <f>IF(名簿入力用!C51="","",IF(LEN(名簿入力用!C51)=1,"　"&amp;"　"&amp;名簿入力用!C51,IF(LEN(名簿入力用!C51)=2,LEFT(名簿入力用!C51,1)&amp;"　"&amp;RIGHT(名簿入力用!C51,1),名簿入力用!C51)))</f>
        <v/>
      </c>
      <c r="D51" s="30" t="str">
        <f>IF(名簿入力用!D51="","",名簿入力用!D51)</f>
        <v/>
      </c>
      <c r="E51" s="31" t="str">
        <f>IF(名簿入力用!E51="","",名簿入力用!E51)</f>
        <v/>
      </c>
      <c r="F51" s="31"/>
      <c r="G51" t="str">
        <f>IF(名簿入力用!G51="","",名簿入力用!G51)</f>
        <v/>
      </c>
      <c r="H51" t="str">
        <f>IF(名簿入力用!H51="","",名簿入力用!H51)</f>
        <v/>
      </c>
    </row>
    <row r="52" spans="1:8" x14ac:dyDescent="0.2">
      <c r="A52" s="12">
        <v>42</v>
      </c>
      <c r="B52" s="38" t="str">
        <f>IF(名簿入力用!B52="","",IF(LEN(名簿入力用!B52)=1,名簿入力用!B52&amp;"　"&amp;"　",IF(LEN(名簿入力用!B52)=2,LEFT(名簿入力用!B52,1)&amp;"　"&amp;RIGHT(名簿入力用!B52,1),名簿入力用!B52)))</f>
        <v/>
      </c>
      <c r="C52" s="38" t="str">
        <f>IF(名簿入力用!C52="","",IF(LEN(名簿入力用!C52)=1,"　"&amp;"　"&amp;名簿入力用!C52,IF(LEN(名簿入力用!C52)=2,LEFT(名簿入力用!C52,1)&amp;"　"&amp;RIGHT(名簿入力用!C52,1),名簿入力用!C52)))</f>
        <v/>
      </c>
      <c r="D52" s="30" t="str">
        <f>IF(名簿入力用!D52="","",名簿入力用!D52)</f>
        <v/>
      </c>
      <c r="E52" s="31" t="str">
        <f>IF(名簿入力用!E52="","",名簿入力用!E52)</f>
        <v/>
      </c>
      <c r="F52" s="31"/>
      <c r="G52" t="str">
        <f>IF(名簿入力用!G52="","",名簿入力用!G52)</f>
        <v/>
      </c>
      <c r="H52" t="str">
        <f>IF(名簿入力用!H52="","",名簿入力用!H52)</f>
        <v/>
      </c>
    </row>
    <row r="53" spans="1:8" x14ac:dyDescent="0.2">
      <c r="A53" s="12">
        <v>43</v>
      </c>
      <c r="B53" s="38" t="str">
        <f>IF(名簿入力用!B53="","",IF(LEN(名簿入力用!B53)=1,名簿入力用!B53&amp;"　"&amp;"　",IF(LEN(名簿入力用!B53)=2,LEFT(名簿入力用!B53,1)&amp;"　"&amp;RIGHT(名簿入力用!B53,1),名簿入力用!B53)))</f>
        <v/>
      </c>
      <c r="C53" s="38" t="str">
        <f>IF(名簿入力用!C53="","",IF(LEN(名簿入力用!C53)=1,"　"&amp;"　"&amp;名簿入力用!C53,IF(LEN(名簿入力用!C53)=2,LEFT(名簿入力用!C53,1)&amp;"　"&amp;RIGHT(名簿入力用!C53,1),名簿入力用!C53)))</f>
        <v/>
      </c>
      <c r="D53" s="30" t="str">
        <f>IF(名簿入力用!D53="","",名簿入力用!D53)</f>
        <v/>
      </c>
      <c r="E53" s="31" t="str">
        <f>IF(名簿入力用!E53="","",名簿入力用!E53)</f>
        <v/>
      </c>
      <c r="F53" s="31"/>
      <c r="G53" t="str">
        <f>IF(名簿入力用!G53="","",名簿入力用!G53)</f>
        <v/>
      </c>
      <c r="H53" t="str">
        <f>IF(名簿入力用!H53="","",名簿入力用!H53)</f>
        <v/>
      </c>
    </row>
    <row r="54" spans="1:8" x14ac:dyDescent="0.2">
      <c r="A54" s="12">
        <v>44</v>
      </c>
      <c r="B54" s="38" t="str">
        <f>IF(名簿入力用!B54="","",IF(LEN(名簿入力用!B54)=1,名簿入力用!B54&amp;"　"&amp;"　",IF(LEN(名簿入力用!B54)=2,LEFT(名簿入力用!B54,1)&amp;"　"&amp;RIGHT(名簿入力用!B54,1),名簿入力用!B54)))</f>
        <v/>
      </c>
      <c r="C54" s="38" t="str">
        <f>IF(名簿入力用!C54="","",IF(LEN(名簿入力用!C54)=1,"　"&amp;"　"&amp;名簿入力用!C54,IF(LEN(名簿入力用!C54)=2,LEFT(名簿入力用!C54,1)&amp;"　"&amp;RIGHT(名簿入力用!C54,1),名簿入力用!C54)))</f>
        <v/>
      </c>
      <c r="D54" s="30" t="str">
        <f>IF(名簿入力用!D54="","",名簿入力用!D54)</f>
        <v/>
      </c>
      <c r="E54" s="31" t="str">
        <f>IF(名簿入力用!E54="","",名簿入力用!E54)</f>
        <v/>
      </c>
      <c r="F54" s="31"/>
      <c r="G54" t="str">
        <f>IF(名簿入力用!G54="","",名簿入力用!G54)</f>
        <v/>
      </c>
      <c r="H54" t="str">
        <f>IF(名簿入力用!H54="","",名簿入力用!H54)</f>
        <v/>
      </c>
    </row>
    <row r="55" spans="1:8" x14ac:dyDescent="0.2">
      <c r="A55" s="12">
        <v>45</v>
      </c>
      <c r="B55" s="38" t="str">
        <f>IF(名簿入力用!B55="","",IF(LEN(名簿入力用!B55)=1,名簿入力用!B55&amp;"　"&amp;"　",IF(LEN(名簿入力用!B55)=2,LEFT(名簿入力用!B55,1)&amp;"　"&amp;RIGHT(名簿入力用!B55,1),名簿入力用!B55)))</f>
        <v/>
      </c>
      <c r="C55" s="38" t="str">
        <f>IF(名簿入力用!C55="","",IF(LEN(名簿入力用!C55)=1,"　"&amp;"　"&amp;名簿入力用!C55,IF(LEN(名簿入力用!C55)=2,LEFT(名簿入力用!C55,1)&amp;"　"&amp;RIGHT(名簿入力用!C55,1),名簿入力用!C55)))</f>
        <v/>
      </c>
      <c r="D55" s="30" t="str">
        <f>IF(名簿入力用!D55="","",名簿入力用!D55)</f>
        <v/>
      </c>
      <c r="E55" s="31" t="str">
        <f>IF(名簿入力用!E55="","",名簿入力用!E55)</f>
        <v/>
      </c>
      <c r="F55" s="31"/>
      <c r="G55" t="str">
        <f>IF(名簿入力用!G55="","",名簿入力用!G55)</f>
        <v/>
      </c>
      <c r="H55" t="str">
        <f>IF(名簿入力用!H55="","",名簿入力用!H55)</f>
        <v/>
      </c>
    </row>
    <row r="56" spans="1:8" x14ac:dyDescent="0.2">
      <c r="A56" s="12">
        <v>46</v>
      </c>
      <c r="B56" s="38" t="str">
        <f>IF(名簿入力用!B56="","",IF(LEN(名簿入力用!B56)=1,名簿入力用!B56&amp;"　"&amp;"　",IF(LEN(名簿入力用!B56)=2,LEFT(名簿入力用!B56,1)&amp;"　"&amp;RIGHT(名簿入力用!B56,1),名簿入力用!B56)))</f>
        <v/>
      </c>
      <c r="C56" s="38" t="str">
        <f>IF(名簿入力用!C56="","",IF(LEN(名簿入力用!C56)=1,"　"&amp;"　"&amp;名簿入力用!C56,IF(LEN(名簿入力用!C56)=2,LEFT(名簿入力用!C56,1)&amp;"　"&amp;RIGHT(名簿入力用!C56,1),名簿入力用!C56)))</f>
        <v/>
      </c>
      <c r="D56" s="30" t="str">
        <f>IF(名簿入力用!D56="","",名簿入力用!D56)</f>
        <v/>
      </c>
      <c r="E56" s="31" t="str">
        <f>IF(名簿入力用!E56="","",名簿入力用!E56)</f>
        <v/>
      </c>
      <c r="F56" s="31"/>
      <c r="G56" t="str">
        <f>IF(名簿入力用!G56="","",名簿入力用!G56)</f>
        <v/>
      </c>
      <c r="H56" t="str">
        <f>IF(名簿入力用!H56="","",名簿入力用!H56)</f>
        <v/>
      </c>
    </row>
    <row r="57" spans="1:8" x14ac:dyDescent="0.2">
      <c r="A57" s="12">
        <v>47</v>
      </c>
      <c r="B57" s="38" t="str">
        <f>IF(名簿入力用!B57="","",IF(LEN(名簿入力用!B57)=1,名簿入力用!B57&amp;"　"&amp;"　",IF(LEN(名簿入力用!B57)=2,LEFT(名簿入力用!B57,1)&amp;"　"&amp;RIGHT(名簿入力用!B57,1),名簿入力用!B57)))</f>
        <v/>
      </c>
      <c r="C57" s="38" t="str">
        <f>IF(名簿入力用!C57="","",IF(LEN(名簿入力用!C57)=1,"　"&amp;"　"&amp;名簿入力用!C57,IF(LEN(名簿入力用!C57)=2,LEFT(名簿入力用!C57,1)&amp;"　"&amp;RIGHT(名簿入力用!C57,1),名簿入力用!C57)))</f>
        <v/>
      </c>
      <c r="D57" s="30" t="str">
        <f>IF(名簿入力用!D57="","",名簿入力用!D57)</f>
        <v/>
      </c>
      <c r="E57" s="31" t="str">
        <f>IF(名簿入力用!E57="","",名簿入力用!E57)</f>
        <v/>
      </c>
      <c r="F57" s="31"/>
      <c r="G57" t="str">
        <f>IF(名簿入力用!G57="","",名簿入力用!G57)</f>
        <v/>
      </c>
      <c r="H57" t="str">
        <f>IF(名簿入力用!H57="","",名簿入力用!H57)</f>
        <v/>
      </c>
    </row>
    <row r="58" spans="1:8" x14ac:dyDescent="0.2">
      <c r="A58" s="12">
        <v>48</v>
      </c>
      <c r="B58" s="38" t="str">
        <f>IF(名簿入力用!B58="","",IF(LEN(名簿入力用!B58)=1,名簿入力用!B58&amp;"　"&amp;"　",IF(LEN(名簿入力用!B58)=2,LEFT(名簿入力用!B58,1)&amp;"　"&amp;RIGHT(名簿入力用!B58,1),名簿入力用!B58)))</f>
        <v/>
      </c>
      <c r="C58" s="38" t="str">
        <f>IF(名簿入力用!C58="","",IF(LEN(名簿入力用!C58)=1,"　"&amp;"　"&amp;名簿入力用!C58,IF(LEN(名簿入力用!C58)=2,LEFT(名簿入力用!C58,1)&amp;"　"&amp;RIGHT(名簿入力用!C58,1),名簿入力用!C58)))</f>
        <v/>
      </c>
      <c r="D58" s="30" t="str">
        <f>IF(名簿入力用!D58="","",名簿入力用!D58)</f>
        <v/>
      </c>
      <c r="E58" s="31" t="str">
        <f>IF(名簿入力用!E58="","",名簿入力用!E58)</f>
        <v/>
      </c>
      <c r="F58" s="31"/>
      <c r="G58" t="str">
        <f>IF(名簿入力用!G58="","",名簿入力用!G58)</f>
        <v/>
      </c>
      <c r="H58" t="str">
        <f>IF(名簿入力用!H58="","",名簿入力用!H58)</f>
        <v/>
      </c>
    </row>
    <row r="59" spans="1:8" x14ac:dyDescent="0.2">
      <c r="A59" s="12">
        <v>49</v>
      </c>
      <c r="B59" s="38" t="str">
        <f>IF(名簿入力用!B59="","",IF(LEN(名簿入力用!B59)=1,名簿入力用!B59&amp;"　"&amp;"　",IF(LEN(名簿入力用!B59)=2,LEFT(名簿入力用!B59,1)&amp;"　"&amp;RIGHT(名簿入力用!B59,1),名簿入力用!B59)))</f>
        <v/>
      </c>
      <c r="C59" s="38" t="str">
        <f>IF(名簿入力用!C59="","",IF(LEN(名簿入力用!C59)=1,"　"&amp;"　"&amp;名簿入力用!C59,IF(LEN(名簿入力用!C59)=2,LEFT(名簿入力用!C59,1)&amp;"　"&amp;RIGHT(名簿入力用!C59,1),名簿入力用!C59)))</f>
        <v/>
      </c>
      <c r="D59" s="30" t="str">
        <f>IF(名簿入力用!D59="","",名簿入力用!D59)</f>
        <v/>
      </c>
      <c r="E59" s="31" t="str">
        <f>IF(名簿入力用!E59="","",名簿入力用!E59)</f>
        <v/>
      </c>
      <c r="F59" s="31"/>
      <c r="G59" t="str">
        <f>IF(名簿入力用!G59="","",名簿入力用!G59)</f>
        <v/>
      </c>
      <c r="H59" t="str">
        <f>IF(名簿入力用!H59="","",名簿入力用!H59)</f>
        <v/>
      </c>
    </row>
    <row r="60" spans="1:8" x14ac:dyDescent="0.2">
      <c r="A60" s="12">
        <v>50</v>
      </c>
      <c r="B60" s="38" t="str">
        <f>IF(名簿入力用!B60="","",IF(LEN(名簿入力用!B60)=1,名簿入力用!B60&amp;"　"&amp;"　",IF(LEN(名簿入力用!B60)=2,LEFT(名簿入力用!B60,1)&amp;"　"&amp;RIGHT(名簿入力用!B60,1),名簿入力用!B60)))</f>
        <v/>
      </c>
      <c r="C60" s="38" t="str">
        <f>IF(名簿入力用!C60="","",IF(LEN(名簿入力用!C60)=1,"　"&amp;"　"&amp;名簿入力用!C60,IF(LEN(名簿入力用!C60)=2,LEFT(名簿入力用!C60,1)&amp;"　"&amp;RIGHT(名簿入力用!C60,1),名簿入力用!C60)))</f>
        <v/>
      </c>
      <c r="D60" s="30" t="str">
        <f>IF(名簿入力用!D60="","",名簿入力用!D60)</f>
        <v/>
      </c>
      <c r="E60" s="31" t="str">
        <f>IF(名簿入力用!E60="","",名簿入力用!E60)</f>
        <v/>
      </c>
      <c r="F60" s="31"/>
      <c r="G60" t="str">
        <f>IF(名簿入力用!G60="","",名簿入力用!G60)</f>
        <v/>
      </c>
      <c r="H60" t="str">
        <f>IF(名簿入力用!H60="","",名簿入力用!H60)</f>
        <v/>
      </c>
    </row>
  </sheetData>
  <mergeCells count="2">
    <mergeCell ref="B2:D2"/>
    <mergeCell ref="F6:G6"/>
  </mergeCells>
  <phoneticPr fontId="2"/>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161AF-A412-4DE5-A1F2-046A5A8ADE59}">
  <sheetPr>
    <tabColor rgb="FFFF0000"/>
  </sheetPr>
  <dimension ref="A1:L3"/>
  <sheetViews>
    <sheetView workbookViewId="0">
      <selection activeCell="D3" sqref="D3:L3"/>
    </sheetView>
  </sheetViews>
  <sheetFormatPr defaultRowHeight="13.2" x14ac:dyDescent="0.2"/>
  <cols>
    <col min="1" max="1" width="3.77734375" bestFit="1" customWidth="1"/>
    <col min="2" max="2" width="13.88671875" bestFit="1" customWidth="1"/>
    <col min="3" max="12" width="16.6640625" customWidth="1"/>
  </cols>
  <sheetData>
    <row r="1" spans="1:12" ht="18.75" customHeight="1" x14ac:dyDescent="0.2">
      <c r="A1" s="1" t="s">
        <v>97</v>
      </c>
      <c r="B1" s="1" t="s">
        <v>3</v>
      </c>
      <c r="C1" s="1" t="s">
        <v>98</v>
      </c>
      <c r="D1" s="1">
        <v>1</v>
      </c>
      <c r="E1" s="1">
        <v>2</v>
      </c>
      <c r="F1" s="1">
        <v>3</v>
      </c>
      <c r="G1" s="1">
        <v>4</v>
      </c>
      <c r="H1" s="1">
        <v>5</v>
      </c>
      <c r="I1" s="1">
        <v>6</v>
      </c>
      <c r="J1" s="1">
        <v>7</v>
      </c>
      <c r="K1" s="1">
        <v>8</v>
      </c>
      <c r="L1" s="1">
        <v>9</v>
      </c>
    </row>
    <row r="2" spans="1:12" ht="18.75" customHeight="1" x14ac:dyDescent="0.2">
      <c r="A2" s="17">
        <f>団体入力用!C5</f>
        <v>1</v>
      </c>
      <c r="B2" s="17" t="str">
        <f>VLOOKUP(A2,学校名一覧!A2:C40,3)</f>
        <v>仙台一</v>
      </c>
      <c r="C2" s="17" t="str">
        <f>団体入力用!C7&amp;"　"&amp;団体入力用!D7</f>
        <v>黒　川　二　朗</v>
      </c>
      <c r="D2" s="17" t="str">
        <f>VLOOKUP(D1,団体入力用!$B$10:$E$18,2)&amp;"　"&amp;VLOOKUP(D1,団体入力用!$B$10:$E$18,3)&amp;D3</f>
        <v>宮　城　太　郎③</v>
      </c>
      <c r="E2" s="17" t="str">
        <f>VLOOKUP(E1,団体入力用!$B$10:$E$18,2)&amp;"　"&amp;VLOOKUP(E1,団体入力用!$B$10:$E$18,3)&amp;E3</f>
        <v>青　葉　二　郎③</v>
      </c>
      <c r="F2" s="17" t="str">
        <f>VLOOKUP(F1,団体入力用!$B$10:$E$18,2)&amp;"　"&amp;VLOOKUP(F1,団体入力用!$B$10:$E$18,3)&amp;F3</f>
        <v>泉　　　三　郎②</v>
      </c>
      <c r="G2" s="17" t="str">
        <f>VLOOKUP(G1,団体入力用!$B$10:$E$18,2)&amp;"　"&amp;VLOOKUP(G1,団体入力用!$B$10:$E$18,3)&amp;G3</f>
        <v>太　白　四　郎①</v>
      </c>
      <c r="H2" s="17" t="str">
        <f>VLOOKUP(H1,団体入力用!$B$10:$E$18,2)&amp;"　"&amp;VLOOKUP(H1,団体入力用!$B$10:$E$18,3)&amp;H3</f>
        <v>若　林　五　郎①</v>
      </c>
      <c r="I2" s="17" t="str">
        <f>VLOOKUP(I1,団体入力用!$B$10:$E$18,2)&amp;"　"&amp;VLOOKUP(I1,団体入力用!$B$10:$E$18,3)&amp;I3</f>
        <v>宮城野　六　郎②</v>
      </c>
      <c r="J2" s="17" t="str">
        <f>VLOOKUP(J1,団体入力用!$B$10:$E$18,2)&amp;"　"&amp;VLOOKUP(J1,団体入力用!$B$10:$E$18,3)&amp;J3</f>
        <v>名　取　七　郎②</v>
      </c>
      <c r="K2" s="17" t="str">
        <f>VLOOKUP(K1,団体入力用!$B$10:$E$18,2)&amp;"　"&amp;VLOOKUP(K1,団体入力用!$B$10:$E$18,3)&amp;K3</f>
        <v>岩　沼　八　郎②</v>
      </c>
      <c r="L2" s="17" t="str">
        <f>VLOOKUP(L1,団体入力用!$B$10:$E$18,2)&amp;"　"&amp;VLOOKUP(L1,団体入力用!$B$10:$E$18,3)&amp;L3</f>
        <v>多　賀　　　城①</v>
      </c>
    </row>
    <row r="3" spans="1:12" ht="18.75" customHeight="1" x14ac:dyDescent="0.2">
      <c r="C3" s="18" t="s">
        <v>99</v>
      </c>
      <c r="D3" s="2" t="str">
        <f>IF(VLOOKUP(D1,団体入力用!$B$10:$E$18,4)=1,"①",IF(VLOOKUP(D1,団体入力用!$B$10:$E$18,4)=2,"②",IF(VLOOKUP(D1,団体入力用!$B$10:$E$18,4)=3,"③","")))</f>
        <v>③</v>
      </c>
      <c r="E3" s="2" t="str">
        <f>IF(VLOOKUP(E1,団体入力用!$B$10:$E$18,4)=1,"①",IF(VLOOKUP(E1,団体入力用!$B$10:$E$18,4)=2,"②",IF(VLOOKUP(E1,団体入力用!$B$10:$E$18,4)=3,"③","")))</f>
        <v>③</v>
      </c>
      <c r="F3" s="2" t="str">
        <f>IF(VLOOKUP(F1,団体入力用!$B$10:$E$18,4)=1,"①",IF(VLOOKUP(F1,団体入力用!$B$10:$E$18,4)=2,"②",IF(VLOOKUP(F1,団体入力用!$B$10:$E$18,4)=3,"③","")))</f>
        <v>②</v>
      </c>
      <c r="G3" s="2" t="str">
        <f>IF(VLOOKUP(G1,団体入力用!$B$10:$E$18,4)=1,"①",IF(VLOOKUP(G1,団体入力用!$B$10:$E$18,4)=2,"②",IF(VLOOKUP(G1,団体入力用!$B$10:$E$18,4)=3,"③","")))</f>
        <v>①</v>
      </c>
      <c r="H3" s="2" t="str">
        <f>IF(VLOOKUP(H1,団体入力用!$B$10:$E$18,4)=1,"①",IF(VLOOKUP(H1,団体入力用!$B$10:$E$18,4)=2,"②",IF(VLOOKUP(H1,団体入力用!$B$10:$E$18,4)=3,"③","")))</f>
        <v>①</v>
      </c>
      <c r="I3" s="2" t="str">
        <f>IF(VLOOKUP(I1,団体入力用!$B$10:$E$18,4)=1,"①",IF(VLOOKUP(I1,団体入力用!$B$10:$E$18,4)=2,"②",IF(VLOOKUP(I1,団体入力用!$B$10:$E$18,4)=3,"③","")))</f>
        <v>②</v>
      </c>
      <c r="J3" s="2" t="str">
        <f>IF(VLOOKUP(J1,団体入力用!$B$10:$E$18,4)=1,"①",IF(VLOOKUP(J1,団体入力用!$B$10:$E$18,4)=2,"②",IF(VLOOKUP(J1,団体入力用!$B$10:$E$18,4)=3,"③","")))</f>
        <v>②</v>
      </c>
      <c r="K3" s="2" t="str">
        <f>IF(VLOOKUP(K1,団体入力用!$B$10:$E$18,4)=1,"①",IF(VLOOKUP(K1,団体入力用!$B$10:$E$18,4)=2,"②",IF(VLOOKUP(K1,団体入力用!$B$10:$E$18,4)=3,"③","")))</f>
        <v>②</v>
      </c>
      <c r="L3" s="2" t="str">
        <f>IF(VLOOKUP(L1,団体入力用!$B$10:$E$18,4)=1,"①",IF(VLOOKUP(L1,団体入力用!$B$10:$E$18,4)=2,"②",IF(VLOOKUP(L1,団体入力用!$B$10:$E$18,4)=3,"③","")))</f>
        <v>①</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
  <sheetViews>
    <sheetView workbookViewId="0">
      <selection activeCell="E10" sqref="E10"/>
    </sheetView>
  </sheetViews>
  <sheetFormatPr defaultRowHeight="13.2" x14ac:dyDescent="0.2"/>
  <cols>
    <col min="1" max="1" width="5.21875" bestFit="1" customWidth="1"/>
    <col min="2" max="2" width="30.77734375" bestFit="1" customWidth="1"/>
    <col min="3" max="3" width="13" bestFit="1" customWidth="1"/>
  </cols>
  <sheetData>
    <row r="1" spans="1:6" x14ac:dyDescent="0.2">
      <c r="A1" s="1" t="s">
        <v>10</v>
      </c>
      <c r="B1" s="1" t="s">
        <v>11</v>
      </c>
      <c r="C1" s="1" t="s">
        <v>38</v>
      </c>
    </row>
    <row r="2" spans="1:6" x14ac:dyDescent="0.2">
      <c r="A2" s="3">
        <v>1</v>
      </c>
      <c r="B2" s="3" t="s">
        <v>12</v>
      </c>
      <c r="C2" s="3" t="s">
        <v>44</v>
      </c>
      <c r="E2" t="s">
        <v>137</v>
      </c>
      <c r="F2" s="53"/>
    </row>
    <row r="3" spans="1:6" x14ac:dyDescent="0.2">
      <c r="A3" s="3">
        <v>2</v>
      </c>
      <c r="B3" s="3" t="s">
        <v>13</v>
      </c>
      <c r="C3" s="3" t="s">
        <v>45</v>
      </c>
      <c r="E3" t="s">
        <v>138</v>
      </c>
    </row>
    <row r="4" spans="1:6" x14ac:dyDescent="0.2">
      <c r="A4" s="3">
        <v>3</v>
      </c>
      <c r="B4" s="3" t="s">
        <v>14</v>
      </c>
      <c r="C4" s="3" t="s">
        <v>46</v>
      </c>
      <c r="E4" t="s">
        <v>133</v>
      </c>
    </row>
    <row r="5" spans="1:6" x14ac:dyDescent="0.2">
      <c r="A5" s="3">
        <v>4</v>
      </c>
      <c r="B5" s="3" t="s">
        <v>47</v>
      </c>
      <c r="C5" s="3" t="s">
        <v>48</v>
      </c>
      <c r="E5" t="s">
        <v>140</v>
      </c>
    </row>
    <row r="6" spans="1:6" x14ac:dyDescent="0.2">
      <c r="A6" s="3">
        <v>5</v>
      </c>
      <c r="B6" s="3" t="s">
        <v>15</v>
      </c>
      <c r="C6" s="3" t="s">
        <v>51</v>
      </c>
      <c r="E6" t="s">
        <v>134</v>
      </c>
    </row>
    <row r="7" spans="1:6" x14ac:dyDescent="0.2">
      <c r="A7" s="3">
        <v>6</v>
      </c>
      <c r="B7" s="3" t="s">
        <v>16</v>
      </c>
      <c r="C7" s="3" t="s">
        <v>52</v>
      </c>
    </row>
    <row r="8" spans="1:6" x14ac:dyDescent="0.2">
      <c r="A8" s="3">
        <v>7</v>
      </c>
      <c r="B8" s="3" t="s">
        <v>17</v>
      </c>
      <c r="C8" s="3" t="s">
        <v>53</v>
      </c>
    </row>
    <row r="9" spans="1:6" x14ac:dyDescent="0.2">
      <c r="A9" s="3">
        <v>8</v>
      </c>
      <c r="B9" s="3" t="s">
        <v>18</v>
      </c>
      <c r="C9" s="3" t="s">
        <v>54</v>
      </c>
      <c r="E9" t="s">
        <v>143</v>
      </c>
    </row>
    <row r="10" spans="1:6" x14ac:dyDescent="0.2">
      <c r="A10" s="3">
        <v>9</v>
      </c>
      <c r="B10" s="3" t="s">
        <v>19</v>
      </c>
      <c r="C10" s="3" t="s">
        <v>55</v>
      </c>
    </row>
    <row r="11" spans="1:6" x14ac:dyDescent="0.2">
      <c r="A11" s="3">
        <v>10</v>
      </c>
      <c r="B11" s="3" t="s">
        <v>20</v>
      </c>
      <c r="C11" s="3" t="s">
        <v>56</v>
      </c>
    </row>
    <row r="12" spans="1:6" x14ac:dyDescent="0.2">
      <c r="A12" s="3">
        <v>11</v>
      </c>
      <c r="B12" s="3" t="s">
        <v>21</v>
      </c>
      <c r="C12" s="3" t="s">
        <v>57</v>
      </c>
    </row>
    <row r="13" spans="1:6" x14ac:dyDescent="0.2">
      <c r="A13" s="3">
        <v>12</v>
      </c>
      <c r="B13" s="3" t="s">
        <v>58</v>
      </c>
      <c r="C13" s="3" t="s">
        <v>59</v>
      </c>
    </row>
    <row r="14" spans="1:6" x14ac:dyDescent="0.2">
      <c r="A14" s="3">
        <v>13</v>
      </c>
      <c r="B14" s="3" t="s">
        <v>60</v>
      </c>
      <c r="C14" s="3" t="s">
        <v>61</v>
      </c>
    </row>
    <row r="15" spans="1:6" x14ac:dyDescent="0.2">
      <c r="A15" s="3">
        <v>14</v>
      </c>
      <c r="B15" s="3" t="s">
        <v>22</v>
      </c>
      <c r="C15" s="3" t="s">
        <v>62</v>
      </c>
    </row>
    <row r="16" spans="1:6" x14ac:dyDescent="0.2">
      <c r="A16" s="3">
        <v>15</v>
      </c>
      <c r="B16" s="3" t="s">
        <v>23</v>
      </c>
      <c r="C16" s="3" t="s">
        <v>63</v>
      </c>
    </row>
    <row r="17" spans="1:3" x14ac:dyDescent="0.2">
      <c r="A17" s="3">
        <v>16</v>
      </c>
      <c r="B17" s="3" t="s">
        <v>24</v>
      </c>
      <c r="C17" s="3" t="s">
        <v>64</v>
      </c>
    </row>
    <row r="18" spans="1:3" x14ac:dyDescent="0.2">
      <c r="A18" s="3">
        <v>17</v>
      </c>
      <c r="B18" s="3" t="s">
        <v>25</v>
      </c>
      <c r="C18" s="3" t="s">
        <v>65</v>
      </c>
    </row>
    <row r="19" spans="1:3" x14ac:dyDescent="0.2">
      <c r="A19" s="3">
        <v>18</v>
      </c>
      <c r="B19" s="3" t="s">
        <v>66</v>
      </c>
      <c r="C19" s="3" t="s">
        <v>67</v>
      </c>
    </row>
    <row r="20" spans="1:3" x14ac:dyDescent="0.2">
      <c r="A20" s="3">
        <v>19</v>
      </c>
      <c r="B20" s="3" t="s">
        <v>26</v>
      </c>
      <c r="C20" s="3" t="s">
        <v>68</v>
      </c>
    </row>
    <row r="21" spans="1:3" x14ac:dyDescent="0.2">
      <c r="A21" s="3">
        <v>20</v>
      </c>
      <c r="B21" s="3" t="s">
        <v>27</v>
      </c>
      <c r="C21" s="3" t="s">
        <v>69</v>
      </c>
    </row>
    <row r="22" spans="1:3" x14ac:dyDescent="0.2">
      <c r="A22" s="3">
        <v>21</v>
      </c>
      <c r="B22" s="3" t="s">
        <v>28</v>
      </c>
      <c r="C22" s="3" t="s">
        <v>70</v>
      </c>
    </row>
    <row r="23" spans="1:3" x14ac:dyDescent="0.2">
      <c r="A23" s="3">
        <v>22</v>
      </c>
      <c r="B23" s="3" t="s">
        <v>29</v>
      </c>
      <c r="C23" s="3" t="s">
        <v>71</v>
      </c>
    </row>
    <row r="24" spans="1:3" x14ac:dyDescent="0.2">
      <c r="A24" s="3">
        <v>23</v>
      </c>
      <c r="B24" s="3" t="s">
        <v>30</v>
      </c>
      <c r="C24" s="3" t="s">
        <v>42</v>
      </c>
    </row>
    <row r="25" spans="1:3" x14ac:dyDescent="0.2">
      <c r="A25" s="3">
        <v>24</v>
      </c>
      <c r="B25" s="3" t="s">
        <v>31</v>
      </c>
      <c r="C25" s="3" t="s">
        <v>72</v>
      </c>
    </row>
    <row r="26" spans="1:3" x14ac:dyDescent="0.2">
      <c r="A26" s="3">
        <v>25</v>
      </c>
      <c r="B26" s="3" t="s">
        <v>32</v>
      </c>
      <c r="C26" s="3" t="s">
        <v>73</v>
      </c>
    </row>
    <row r="27" spans="1:3" x14ac:dyDescent="0.2">
      <c r="A27" s="3">
        <v>26</v>
      </c>
      <c r="B27" s="3" t="s">
        <v>33</v>
      </c>
      <c r="C27" s="3" t="s">
        <v>74</v>
      </c>
    </row>
    <row r="28" spans="1:3" x14ac:dyDescent="0.2">
      <c r="A28" s="3">
        <v>27</v>
      </c>
      <c r="B28" s="3" t="s">
        <v>34</v>
      </c>
      <c r="C28" s="3" t="s">
        <v>43</v>
      </c>
    </row>
    <row r="29" spans="1:3" x14ac:dyDescent="0.2">
      <c r="A29" s="3">
        <v>28</v>
      </c>
      <c r="B29" s="3" t="s">
        <v>75</v>
      </c>
      <c r="C29" s="3" t="s">
        <v>76</v>
      </c>
    </row>
    <row r="30" spans="1:3" x14ac:dyDescent="0.2">
      <c r="A30" s="3">
        <v>29</v>
      </c>
      <c r="B30" s="3" t="s">
        <v>35</v>
      </c>
      <c r="C30" s="3" t="s">
        <v>77</v>
      </c>
    </row>
    <row r="31" spans="1:3" x14ac:dyDescent="0.2">
      <c r="A31" s="3">
        <v>30</v>
      </c>
      <c r="B31" s="3" t="s">
        <v>36</v>
      </c>
      <c r="C31" s="3" t="s">
        <v>78</v>
      </c>
    </row>
    <row r="32" spans="1:3" x14ac:dyDescent="0.2">
      <c r="A32" s="3">
        <v>31</v>
      </c>
      <c r="B32" s="3" t="s">
        <v>37</v>
      </c>
      <c r="C32" s="3" t="s">
        <v>79</v>
      </c>
    </row>
    <row r="33" spans="1:3" x14ac:dyDescent="0.2">
      <c r="A33" s="3">
        <v>32</v>
      </c>
      <c r="B33" s="3" t="s">
        <v>80</v>
      </c>
      <c r="C33" s="3" t="s">
        <v>81</v>
      </c>
    </row>
    <row r="34" spans="1:3" x14ac:dyDescent="0.2">
      <c r="A34" s="3">
        <v>33</v>
      </c>
      <c r="B34" s="3" t="s">
        <v>49</v>
      </c>
      <c r="C34" s="3" t="s">
        <v>50</v>
      </c>
    </row>
    <row r="35" spans="1:3" x14ac:dyDescent="0.2">
      <c r="A35" s="3"/>
      <c r="B35" s="3"/>
      <c r="C35" s="3"/>
    </row>
  </sheetData>
  <phoneticPr fontId="2"/>
  <pageMargins left="0.78700000000000003" right="0.78700000000000003" top="0.98399999999999999" bottom="0.98399999999999999" header="0.51200000000000001" footer="0.5120000000000000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4969fc1-e727-4617-a9a9-8e6090db61c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390A3EC90B06444B2C3A2806F4B5856" ma:contentTypeVersion="18" ma:contentTypeDescription="新しいドキュメントを作成します。" ma:contentTypeScope="" ma:versionID="c09c3048497356c32274bb4c80e0a0ff">
  <xsd:schema xmlns:xsd="http://www.w3.org/2001/XMLSchema" xmlns:xs="http://www.w3.org/2001/XMLSchema" xmlns:p="http://schemas.microsoft.com/office/2006/metadata/properties" xmlns:ns3="04969fc1-e727-4617-a9a9-8e6090db61c3" xmlns:ns4="8cca8423-fa4e-4cd9-9364-9e09d566a77d" targetNamespace="http://schemas.microsoft.com/office/2006/metadata/properties" ma:root="true" ma:fieldsID="f3764c10b81d406a277edd253d5188ae" ns3:_="" ns4:_="">
    <xsd:import namespace="04969fc1-e727-4617-a9a9-8e6090db61c3"/>
    <xsd:import namespace="8cca8423-fa4e-4cd9-9364-9e09d566a77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969fc1-e727-4617-a9a9-8e6090db6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ca8423-fa4e-4cd9-9364-9e09d566a77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CADF33-D90E-49DC-B748-0A145DEC6A70}">
  <ds:schemaRefs>
    <ds:schemaRef ds:uri="http://schemas.microsoft.com/sharepoint/v3/contenttype/forms"/>
  </ds:schemaRefs>
</ds:datastoreItem>
</file>

<file path=customXml/itemProps2.xml><?xml version="1.0" encoding="utf-8"?>
<ds:datastoreItem xmlns:ds="http://schemas.openxmlformats.org/officeDocument/2006/customXml" ds:itemID="{D2565FE9-D1F2-4282-8347-9A5EF6055A43}">
  <ds:schemaRef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www.w3.org/XML/1998/namespace"/>
    <ds:schemaRef ds:uri="8cca8423-fa4e-4cd9-9364-9e09d566a77d"/>
    <ds:schemaRef ds:uri="04969fc1-e727-4617-a9a9-8e6090db61c3"/>
    <ds:schemaRef ds:uri="http://purl.org/dc/terms/"/>
  </ds:schemaRefs>
</ds:datastoreItem>
</file>

<file path=customXml/itemProps3.xml><?xml version="1.0" encoding="utf-8"?>
<ds:datastoreItem xmlns:ds="http://schemas.openxmlformats.org/officeDocument/2006/customXml" ds:itemID="{68AC046C-5EE1-4260-B87E-A5BD62FDA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969fc1-e727-4617-a9a9-8e6090db61c3"/>
    <ds:schemaRef ds:uri="8cca8423-fa4e-4cd9-9364-9e09d566a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2fe835d-5e95-4512-8ae0-a7b38af25fc8}" enabled="0" method="" siteId="{72fe835d-5e95-4512-8ae0-a7b38af25fc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名簿入力用</vt:lpstr>
      <vt:lpstr>団体入力用</vt:lpstr>
      <vt:lpstr>名簿事務局用</vt:lpstr>
      <vt:lpstr>団体事務局用</vt:lpstr>
      <vt:lpstr>学校名一覧</vt:lpstr>
      <vt:lpstr>団体入力用!Print_Area</vt:lpstr>
      <vt:lpstr>名簿事務局用!Print_Area</vt:lpstr>
      <vt:lpstr>名簿入力用!Print_Area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宮城県教育委員会</dc:creator>
  <cp:lastModifiedBy>武田 光博【仙台名取】</cp:lastModifiedBy>
  <cp:lastPrinted>2025-09-03T07:38:01Z</cp:lastPrinted>
  <dcterms:created xsi:type="dcterms:W3CDTF">2007-04-19T09:04:25Z</dcterms:created>
  <dcterms:modified xsi:type="dcterms:W3CDTF">2025-09-06T07:06:00Z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0x0101002390A3EC90B06444B2C3A2806F4B5856</vt:lpwstr>
  </property>
</Properties>
</file>