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myswan-my.sharepoint.com/personal/kimura-na713_iz_myswan_ed_jp/Documents/★テニス/★委員長関連/◎県新人大会/"/>
    </mc:Choice>
  </mc:AlternateContent>
  <xr:revisionPtr revIDLastSave="10" documentId="8_{89AC3EF5-9F8E-4CA0-8F66-F5A2320D0D37}" xr6:coauthVersionLast="47" xr6:coauthVersionMax="47" xr10:uidLastSave="{630682A9-9B05-481F-AE02-5E506C1C8A1B}"/>
  <bookViews>
    <workbookView xWindow="-108" yWindow="-108" windowWidth="23256" windowHeight="12456" activeTab="2" xr2:uid="{00000000-000D-0000-FFFF-FFFF00000000}"/>
  </bookViews>
  <sheets>
    <sheet name="名簿入力用" sheetId="5" r:id="rId1"/>
    <sheet name="S入力用①" sheetId="1" r:id="rId2"/>
    <sheet name="D入力用①" sheetId="8" r:id="rId3"/>
    <sheet name="名簿事務局用" sheetId="13" r:id="rId4"/>
    <sheet name="S事務局用" sheetId="6" r:id="rId5"/>
    <sheet name="D事務局用" sheetId="10" r:id="rId6"/>
    <sheet name="学校名一覧" sheetId="4" r:id="rId7"/>
  </sheets>
  <definedNames>
    <definedName name="_xlnm.Print_Area" localSheetId="2">D入力用①!$C$1:$P$28</definedName>
    <definedName name="_xlnm.Print_Area" localSheetId="1">S入力用①!$B$1:$I$34</definedName>
    <definedName name="_xlnm.Print_Area" localSheetId="3">名簿事務局用!$A$1:$I$60</definedName>
    <definedName name="_xlnm.Print_Area" localSheetId="0">名簿入力用!$A$1:$L$60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 l="1"/>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F11" i="13"/>
  <c r="H4" i="13"/>
  <c r="B14" i="13"/>
  <c r="C14" i="13"/>
  <c r="D14" i="13"/>
  <c r="P15" i="8"/>
  <c r="P14" i="8"/>
  <c r="P13" i="8"/>
  <c r="P12" i="8"/>
  <c r="P11" i="8"/>
  <c r="P10" i="8"/>
  <c r="P9" i="8"/>
  <c r="P8" i="8"/>
  <c r="E15" i="8"/>
  <c r="F15" i="8"/>
  <c r="G15" i="8"/>
  <c r="D9" i="10" s="1"/>
  <c r="I15" i="8"/>
  <c r="J15" i="8"/>
  <c r="K15" i="8"/>
  <c r="L15" i="8"/>
  <c r="E9" i="10" s="1"/>
  <c r="N15" i="8"/>
  <c r="O15" i="8"/>
  <c r="B9" i="10" s="1"/>
  <c r="I9" i="1"/>
  <c r="E3" i="6" s="1"/>
  <c r="I10" i="1"/>
  <c r="E4" i="6" s="1"/>
  <c r="I11" i="1"/>
  <c r="E5" i="6" s="1"/>
  <c r="I12" i="1"/>
  <c r="E6" i="6" s="1"/>
  <c r="I13" i="1"/>
  <c r="E7" i="6" s="1"/>
  <c r="I14" i="1"/>
  <c r="E8" i="6" s="1"/>
  <c r="I15" i="1"/>
  <c r="E9" i="6" s="1"/>
  <c r="I16" i="1"/>
  <c r="E10" i="6" s="1"/>
  <c r="I17" i="1"/>
  <c r="E11" i="6" s="1"/>
  <c r="I18" i="1"/>
  <c r="E12" i="6" s="1"/>
  <c r="I19" i="1"/>
  <c r="E13" i="6" s="1"/>
  <c r="I20" i="1"/>
  <c r="E14" i="6" s="1"/>
  <c r="I8" i="1"/>
  <c r="E2" i="6" s="1"/>
  <c r="C8" i="13"/>
  <c r="B8" i="13"/>
  <c r="B11" i="13"/>
  <c r="F9" i="10" l="1"/>
  <c r="K9" i="1"/>
  <c r="C1" i="8"/>
  <c r="B1" i="1"/>
  <c r="B16" i="13"/>
  <c r="C16"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R15" i="8"/>
  <c r="S15" i="8"/>
  <c r="T15" i="8"/>
  <c r="U15" i="8"/>
  <c r="V15" i="8"/>
  <c r="R16" i="8"/>
  <c r="S16" i="8"/>
  <c r="T16" i="8"/>
  <c r="U16" i="8"/>
  <c r="V16" i="8"/>
  <c r="R17" i="8"/>
  <c r="S17" i="8"/>
  <c r="T17" i="8"/>
  <c r="U17" i="8"/>
  <c r="V17" i="8"/>
  <c r="R18" i="8"/>
  <c r="S18" i="8"/>
  <c r="T18" i="8"/>
  <c r="U18" i="8"/>
  <c r="V18" i="8"/>
  <c r="R19" i="8"/>
  <c r="S19" i="8"/>
  <c r="T19" i="8"/>
  <c r="U19" i="8"/>
  <c r="V19" i="8"/>
  <c r="R20" i="8"/>
  <c r="S20" i="8"/>
  <c r="T20" i="8"/>
  <c r="U20" i="8"/>
  <c r="V20" i="8"/>
  <c r="R21" i="8"/>
  <c r="S21" i="8"/>
  <c r="T21" i="8"/>
  <c r="U21" i="8"/>
  <c r="V21" i="8"/>
  <c r="R22" i="8"/>
  <c r="S22" i="8"/>
  <c r="T22" i="8"/>
  <c r="U22" i="8"/>
  <c r="V22" i="8"/>
  <c r="R23" i="8"/>
  <c r="S23" i="8"/>
  <c r="T23" i="8"/>
  <c r="U23" i="8"/>
  <c r="V23" i="8"/>
  <c r="R24" i="8"/>
  <c r="S24" i="8"/>
  <c r="T24" i="8"/>
  <c r="U24" i="8"/>
  <c r="V24" i="8"/>
  <c r="V14" i="8"/>
  <c r="U14" i="8"/>
  <c r="T14" i="8"/>
  <c r="S14" i="8"/>
  <c r="R14" i="8"/>
  <c r="V13" i="8"/>
  <c r="U13" i="8"/>
  <c r="T13" i="8"/>
  <c r="S13" i="8"/>
  <c r="R13" i="8"/>
  <c r="V12" i="8"/>
  <c r="U12" i="8"/>
  <c r="T12" i="8"/>
  <c r="S12" i="8"/>
  <c r="R12" i="8"/>
  <c r="V11" i="8"/>
  <c r="U11" i="8"/>
  <c r="T11" i="8"/>
  <c r="S11" i="8"/>
  <c r="R11" i="8"/>
  <c r="V10" i="8"/>
  <c r="U10" i="8"/>
  <c r="T10" i="8"/>
  <c r="S10" i="8"/>
  <c r="R10" i="8"/>
  <c r="V9" i="8"/>
  <c r="U9" i="8"/>
  <c r="T9" i="8"/>
  <c r="S9" i="8"/>
  <c r="R9" i="8"/>
  <c r="V8" i="8"/>
  <c r="U8" i="8"/>
  <c r="T8" i="8"/>
  <c r="S8" i="8"/>
  <c r="R8" i="8"/>
  <c r="O20" i="1"/>
  <c r="N20" i="1"/>
  <c r="M20" i="1"/>
  <c r="L20" i="1"/>
  <c r="K20" i="1"/>
  <c r="O19" i="1"/>
  <c r="N19" i="1"/>
  <c r="M19" i="1"/>
  <c r="L19" i="1"/>
  <c r="K19" i="1"/>
  <c r="O18" i="1"/>
  <c r="N18" i="1"/>
  <c r="M18" i="1"/>
  <c r="L18" i="1"/>
  <c r="K18" i="1"/>
  <c r="O17" i="1"/>
  <c r="N17" i="1"/>
  <c r="M17" i="1"/>
  <c r="L17" i="1"/>
  <c r="K17" i="1"/>
  <c r="O16" i="1"/>
  <c r="N16" i="1"/>
  <c r="M16" i="1"/>
  <c r="L16" i="1"/>
  <c r="K16" i="1"/>
  <c r="O15" i="1"/>
  <c r="N15" i="1"/>
  <c r="M15" i="1"/>
  <c r="L15" i="1"/>
  <c r="K15" i="1"/>
  <c r="O14" i="1"/>
  <c r="N14" i="1"/>
  <c r="M14" i="1"/>
  <c r="L14" i="1"/>
  <c r="K14" i="1"/>
  <c r="O13" i="1"/>
  <c r="N13" i="1"/>
  <c r="M13" i="1"/>
  <c r="L13" i="1"/>
  <c r="K13" i="1"/>
  <c r="O12" i="1"/>
  <c r="N12" i="1"/>
  <c r="M12" i="1"/>
  <c r="L12" i="1"/>
  <c r="K12" i="1"/>
  <c r="O11" i="1"/>
  <c r="N11" i="1"/>
  <c r="M11" i="1"/>
  <c r="L11" i="1"/>
  <c r="K11" i="1"/>
  <c r="O10" i="1"/>
  <c r="N10" i="1"/>
  <c r="M10" i="1"/>
  <c r="L10" i="1"/>
  <c r="K10" i="1"/>
  <c r="O9" i="1"/>
  <c r="N9" i="1"/>
  <c r="M9" i="1"/>
  <c r="L9" i="1"/>
  <c r="O8" i="1"/>
  <c r="N8" i="1"/>
  <c r="M8" i="1"/>
  <c r="L8" i="1"/>
  <c r="K8" i="1"/>
  <c r="H23" i="1"/>
  <c r="O12" i="8"/>
  <c r="O13" i="8"/>
  <c r="O14" i="8"/>
  <c r="C7" i="13" l="1"/>
  <c r="B7" i="13"/>
  <c r="D6" i="13"/>
  <c r="C6" i="13"/>
  <c r="B6" i="13"/>
  <c r="B5" i="13"/>
  <c r="N2" i="8" s="1"/>
  <c r="B4" i="13"/>
  <c r="N14" i="8"/>
  <c r="L14" i="8"/>
  <c r="K14" i="8"/>
  <c r="J14" i="8"/>
  <c r="I14" i="8"/>
  <c r="G14" i="8"/>
  <c r="F14" i="8"/>
  <c r="E14" i="8"/>
  <c r="N13" i="8"/>
  <c r="L13" i="8"/>
  <c r="K13" i="8"/>
  <c r="J13" i="8"/>
  <c r="I13" i="8"/>
  <c r="G13" i="8"/>
  <c r="F13" i="8"/>
  <c r="E13" i="8"/>
  <c r="N12" i="8"/>
  <c r="L12" i="8"/>
  <c r="K12" i="8"/>
  <c r="J12" i="8"/>
  <c r="I12" i="8"/>
  <c r="G12" i="8"/>
  <c r="F12" i="8"/>
  <c r="E12" i="8"/>
  <c r="H20" i="1"/>
  <c r="G20" i="1"/>
  <c r="E20" i="1"/>
  <c r="D20" i="1"/>
  <c r="H19" i="1"/>
  <c r="G19" i="1"/>
  <c r="E19" i="1"/>
  <c r="D19" i="1"/>
  <c r="H18" i="1"/>
  <c r="G18" i="1"/>
  <c r="E18" i="1"/>
  <c r="D18" i="1"/>
  <c r="H17" i="1"/>
  <c r="G17" i="1"/>
  <c r="E17" i="1"/>
  <c r="D17" i="1"/>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H16" i="1" s="1"/>
  <c r="D24" i="13"/>
  <c r="E23" i="13"/>
  <c r="D23" i="13"/>
  <c r="E22" i="13"/>
  <c r="D22" i="13"/>
  <c r="E21" i="13"/>
  <c r="D21" i="13"/>
  <c r="E20" i="13"/>
  <c r="D20" i="13"/>
  <c r="E19" i="13"/>
  <c r="D19" i="13"/>
  <c r="E18" i="13"/>
  <c r="H15" i="1" s="1"/>
  <c r="D18" i="13"/>
  <c r="E17" i="13"/>
  <c r="I10" i="8" s="1"/>
  <c r="D17" i="13"/>
  <c r="G10" i="8" s="1"/>
  <c r="E16" i="13"/>
  <c r="H12" i="1" s="1"/>
  <c r="D16" i="13"/>
  <c r="G12" i="1" s="1"/>
  <c r="E15" i="13"/>
  <c r="D15" i="13"/>
  <c r="E14" i="13"/>
  <c r="E13" i="13"/>
  <c r="D13" i="13"/>
  <c r="E12" i="13"/>
  <c r="D12" i="13"/>
  <c r="E11" i="13"/>
  <c r="D1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F10" i="8" s="1"/>
  <c r="C15" i="13"/>
  <c r="F11" i="8" s="1"/>
  <c r="E10" i="1"/>
  <c r="C13" i="13"/>
  <c r="C12" i="13"/>
  <c r="C1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D15" i="1" s="1"/>
  <c r="B17" i="13"/>
  <c r="E10" i="8" s="1"/>
  <c r="B15" i="13"/>
  <c r="D10" i="1"/>
  <c r="B13" i="13"/>
  <c r="B12" i="13"/>
  <c r="G9" i="8" l="1"/>
  <c r="D5" i="1"/>
  <c r="F18" i="1" s="1"/>
  <c r="E5" i="8"/>
  <c r="J10" i="8"/>
  <c r="N10" i="8"/>
  <c r="L10" i="8"/>
  <c r="K10" i="8"/>
  <c r="E15" i="1"/>
  <c r="E12" i="1"/>
  <c r="G10" i="1"/>
  <c r="D12" i="1"/>
  <c r="H14" i="1"/>
  <c r="I9" i="8"/>
  <c r="J9" i="8"/>
  <c r="G15" i="1"/>
  <c r="J11" i="8"/>
  <c r="E8" i="1"/>
  <c r="H2" i="1"/>
  <c r="G8" i="1"/>
  <c r="K9" i="8"/>
  <c r="F28" i="1"/>
  <c r="K11" i="8"/>
  <c r="H8" i="1"/>
  <c r="E14" i="1"/>
  <c r="E9" i="8"/>
  <c r="F8" i="1"/>
  <c r="H10" i="1"/>
  <c r="G14" i="1"/>
  <c r="F9" i="8"/>
  <c r="D8" i="1"/>
  <c r="G11" i="1"/>
  <c r="F8" i="8"/>
  <c r="J19" i="8"/>
  <c r="D9" i="1"/>
  <c r="G8" i="8"/>
  <c r="L9" i="8"/>
  <c r="J22" i="8"/>
  <c r="E9" i="1"/>
  <c r="D13" i="1"/>
  <c r="D16" i="1"/>
  <c r="I8" i="8"/>
  <c r="N9" i="8"/>
  <c r="L11" i="8"/>
  <c r="G9" i="1"/>
  <c r="E13" i="1"/>
  <c r="E16" i="1"/>
  <c r="J8" i="8"/>
  <c r="N11" i="8"/>
  <c r="H9" i="1"/>
  <c r="G13" i="1"/>
  <c r="G16" i="1"/>
  <c r="K8" i="8"/>
  <c r="E8" i="8"/>
  <c r="H13" i="1"/>
  <c r="L8" i="8"/>
  <c r="G11" i="8"/>
  <c r="D14" i="1"/>
  <c r="F25" i="1"/>
  <c r="N8" i="8"/>
  <c r="O8" i="8"/>
  <c r="O9" i="8"/>
  <c r="O10" i="8"/>
  <c r="O11" i="8"/>
  <c r="I11" i="8"/>
  <c r="H11" i="1"/>
  <c r="E11" i="1"/>
  <c r="D11" i="1"/>
  <c r="E11" i="8"/>
  <c r="F13" i="1" l="1"/>
  <c r="F9" i="1"/>
  <c r="F17" i="1"/>
  <c r="F15" i="1"/>
  <c r="F20" i="1"/>
  <c r="F11" i="1"/>
  <c r="F10" i="1"/>
  <c r="F16" i="1"/>
  <c r="F14" i="1"/>
  <c r="F19" i="1"/>
  <c r="F12" i="1"/>
  <c r="F2" i="6"/>
  <c r="G2" i="10"/>
  <c r="C9" i="10" s="1"/>
  <c r="U19" i="1"/>
  <c r="U18" i="1"/>
  <c r="U17" i="1"/>
  <c r="F5" i="8"/>
  <c r="D2" i="6" l="1"/>
  <c r="C2" i="6" s="1"/>
  <c r="D3" i="10"/>
  <c r="E3" i="10"/>
  <c r="D4" i="10"/>
  <c r="E4" i="10"/>
  <c r="D5" i="10"/>
  <c r="E5" i="10"/>
  <c r="D6" i="10"/>
  <c r="E6" i="10"/>
  <c r="D7" i="10"/>
  <c r="E7" i="10"/>
  <c r="D8" i="10"/>
  <c r="E8" i="10"/>
  <c r="E2" i="10"/>
  <c r="D2" i="10"/>
  <c r="N17" i="8"/>
  <c r="J4" i="5"/>
  <c r="D3" i="6"/>
  <c r="D4" i="6"/>
  <c r="D5" i="6"/>
  <c r="D6" i="6"/>
  <c r="D7" i="6"/>
  <c r="D8" i="6"/>
  <c r="D9" i="6"/>
  <c r="D10" i="6"/>
  <c r="D11" i="6"/>
  <c r="D12" i="6"/>
  <c r="D13" i="6"/>
  <c r="D14" i="6"/>
  <c r="E4" i="13"/>
  <c r="C4" i="5"/>
  <c r="C4" i="13" s="1"/>
  <c r="H5" i="5" l="1"/>
  <c r="F4" i="13"/>
  <c r="E5" i="1"/>
  <c r="J5" i="5"/>
  <c r="H5" i="13" s="1"/>
  <c r="B7" i="10"/>
  <c r="F7" i="10" s="1"/>
  <c r="B6" i="10"/>
  <c r="F6" i="10" s="1"/>
  <c r="B8" i="10"/>
  <c r="F8" i="10" s="1"/>
  <c r="B2" i="10"/>
  <c r="F2" i="10" s="1"/>
  <c r="B5" i="10"/>
  <c r="F5" i="10" s="1"/>
  <c r="B4" i="10"/>
  <c r="F4" i="10" s="1"/>
  <c r="B3" i="10"/>
  <c r="F3" i="10" s="1"/>
  <c r="C2" i="10"/>
  <c r="C8" i="10" l="1"/>
  <c r="C4" i="10"/>
  <c r="C7" i="10"/>
  <c r="C3" i="10"/>
  <c r="C6" i="10"/>
  <c r="C5" i="10"/>
  <c r="B11" i="6"/>
  <c r="B6" i="6"/>
  <c r="B13" i="6"/>
  <c r="B4" i="6"/>
  <c r="B14" i="6"/>
  <c r="B8" i="6"/>
  <c r="B7" i="6"/>
  <c r="B9" i="6"/>
  <c r="B12" i="6"/>
  <c r="B10" i="6"/>
  <c r="B3" i="6"/>
  <c r="B2" i="6"/>
  <c r="B5" i="6"/>
  <c r="C8" i="6" l="1"/>
  <c r="C14" i="6"/>
  <c r="C13" i="6"/>
  <c r="C9" i="6"/>
  <c r="C4" i="6"/>
  <c r="C5" i="6"/>
  <c r="C10" i="6"/>
  <c r="C11" i="6"/>
  <c r="C7" i="6"/>
  <c r="C6" i="6"/>
  <c r="C3" i="6"/>
  <c r="C12" i="6"/>
</calcChain>
</file>

<file path=xl/sharedStrings.xml><?xml version="1.0" encoding="utf-8"?>
<sst xmlns="http://schemas.openxmlformats.org/spreadsheetml/2006/main" count="225" uniqueCount="162">
  <si>
    <t>個人戦シングルス申込用紙</t>
    <rPh sb="0" eb="3">
      <t>コジンセン</t>
    </rPh>
    <rPh sb="8" eb="9">
      <t>サル</t>
    </rPh>
    <rPh sb="9" eb="10">
      <t>コミ</t>
    </rPh>
    <rPh sb="10" eb="11">
      <t>ヨウ</t>
    </rPh>
    <rPh sb="11" eb="12">
      <t>カミ</t>
    </rPh>
    <phoneticPr fontId="2"/>
  </si>
  <si>
    <t>学校名</t>
    <rPh sb="0" eb="2">
      <t>ガッコウ</t>
    </rPh>
    <rPh sb="2" eb="3">
      <t>メイ</t>
    </rPh>
    <phoneticPr fontId="2"/>
  </si>
  <si>
    <t>順　位</t>
    <rPh sb="0" eb="1">
      <t>ジュン</t>
    </rPh>
    <rPh sb="2" eb="3">
      <t>クライ</t>
    </rPh>
    <phoneticPr fontId="2"/>
  </si>
  <si>
    <t>選　　手　　名</t>
    <rPh sb="0" eb="1">
      <t>セン</t>
    </rPh>
    <rPh sb="3" eb="4">
      <t>テ</t>
    </rPh>
    <rPh sb="6" eb="7">
      <t>メイ</t>
    </rPh>
    <phoneticPr fontId="2"/>
  </si>
  <si>
    <t>学校名</t>
    <rPh sb="0" eb="3">
      <t>ガッコウメイ</t>
    </rPh>
    <phoneticPr fontId="2"/>
  </si>
  <si>
    <t>学年</t>
    <rPh sb="0" eb="2">
      <t>ガクネン</t>
    </rPh>
    <phoneticPr fontId="2"/>
  </si>
  <si>
    <t>生　年　月　日　</t>
    <rPh sb="0" eb="1">
      <t>ショウ</t>
    </rPh>
    <rPh sb="2" eb="3">
      <t>トシ</t>
    </rPh>
    <rPh sb="4" eb="5">
      <t>ツキ</t>
    </rPh>
    <rPh sb="6" eb="7">
      <t>ヒ</t>
    </rPh>
    <phoneticPr fontId="2"/>
  </si>
  <si>
    <t>上記の通り申し込みます</t>
    <rPh sb="0" eb="2">
      <t>ジョウキ</t>
    </rPh>
    <rPh sb="3" eb="4">
      <t>トオ</t>
    </rPh>
    <rPh sb="5" eb="6">
      <t>モウ</t>
    </rPh>
    <rPh sb="7" eb="8">
      <t>コ</t>
    </rPh>
    <phoneticPr fontId="2"/>
  </si>
  <si>
    <t>校長名</t>
    <rPh sb="0" eb="3">
      <t>コウチョウメイ</t>
    </rPh>
    <phoneticPr fontId="2"/>
  </si>
  <si>
    <t>顧問名</t>
    <rPh sb="0" eb="2">
      <t>コモン</t>
    </rPh>
    <rPh sb="2" eb="3">
      <t>メイ</t>
    </rPh>
    <phoneticPr fontId="2"/>
  </si>
  <si>
    <t>姓</t>
    <rPh sb="0" eb="1">
      <t>セイ</t>
    </rPh>
    <phoneticPr fontId="2"/>
  </si>
  <si>
    <t>名</t>
    <rPh sb="0" eb="1">
      <t>メイ</t>
    </rPh>
    <phoneticPr fontId="2"/>
  </si>
  <si>
    <t>番号</t>
  </si>
  <si>
    <t>学　　校　　名</t>
  </si>
  <si>
    <t>宮城県仙台第一高等学校</t>
  </si>
  <si>
    <t>宮城県仙台第二高等学校</t>
  </si>
  <si>
    <t>宮城県仙台第三高等学校</t>
  </si>
  <si>
    <t>宮城県仙台向山高等学校</t>
  </si>
  <si>
    <t>宮城県仙台南高等学校</t>
  </si>
  <si>
    <t>宮城県仙台東高等学校</t>
  </si>
  <si>
    <t xml:space="preserve">宮城県泉高等学校 </t>
  </si>
  <si>
    <t>宮城県泉館山高等学校</t>
  </si>
  <si>
    <t>宮城県多賀城高等学校</t>
  </si>
  <si>
    <t>宮城県黒川高等学校</t>
  </si>
  <si>
    <t>東北学院高等学校</t>
  </si>
  <si>
    <t>東北学院榴ヶ岡高等学校</t>
  </si>
  <si>
    <t>仙台育英学園高等学校</t>
  </si>
  <si>
    <t>東北高等学校</t>
  </si>
  <si>
    <t>宮城学院高等学校</t>
  </si>
  <si>
    <t>宮城県名取北高等学校</t>
  </si>
  <si>
    <t>宮城県加美農業高等学校</t>
  </si>
  <si>
    <t>宮城県気仙沼高等学校</t>
  </si>
  <si>
    <t>東陵高等学校</t>
  </si>
  <si>
    <t>宮城県富谷高等学校</t>
  </si>
  <si>
    <t>宮城県気仙沼向洋高等学校</t>
  </si>
  <si>
    <t>宮城県中新田高等学校</t>
  </si>
  <si>
    <t>常盤木学園高等学校</t>
  </si>
  <si>
    <t>宮城県利府高等学校</t>
  </si>
  <si>
    <t>聖和学園高等学校</t>
  </si>
  <si>
    <t>仙台白百合学園高等学校</t>
  </si>
  <si>
    <t>略称</t>
    <rPh sb="0" eb="2">
      <t>リャクショウ</t>
    </rPh>
    <phoneticPr fontId="2"/>
  </si>
  <si>
    <t>※個人に関する情報は，本大会の利用目的以外には使用しません。</t>
    <rPh sb="1" eb="3">
      <t>コジン</t>
    </rPh>
    <rPh sb="4" eb="5">
      <t>カン</t>
    </rPh>
    <rPh sb="7" eb="9">
      <t>ジョウホウ</t>
    </rPh>
    <rPh sb="11" eb="12">
      <t>ホン</t>
    </rPh>
    <rPh sb="12" eb="14">
      <t>タイカイ</t>
    </rPh>
    <rPh sb="15" eb="17">
      <t>リヨウ</t>
    </rPh>
    <rPh sb="17" eb="19">
      <t>モクテキ</t>
    </rPh>
    <rPh sb="19" eb="21">
      <t>イガイ</t>
    </rPh>
    <rPh sb="23" eb="25">
      <t>シヨウ</t>
    </rPh>
    <phoneticPr fontId="2"/>
  </si>
  <si>
    <t>No.</t>
    <phoneticPr fontId="2"/>
  </si>
  <si>
    <t>学年変換用欄</t>
    <rPh sb="0" eb="2">
      <t>ガクネン</t>
    </rPh>
    <rPh sb="2" eb="5">
      <t>ヘンカンヨウ</t>
    </rPh>
    <rPh sb="5" eb="6">
      <t>ラン</t>
    </rPh>
    <phoneticPr fontId="2"/>
  </si>
  <si>
    <t>氏　名</t>
    <rPh sb="0" eb="1">
      <t>シ</t>
    </rPh>
    <rPh sb="2" eb="3">
      <t>メイ</t>
    </rPh>
    <phoneticPr fontId="2"/>
  </si>
  <si>
    <t>　ただし，成績等や競技風景の撮影が認められた報道機関により，公開されることがあります。</t>
    <rPh sb="5" eb="7">
      <t>セイセキ</t>
    </rPh>
    <rPh sb="7" eb="8">
      <t>トウ</t>
    </rPh>
    <rPh sb="9" eb="11">
      <t>キョウギ</t>
    </rPh>
    <rPh sb="11" eb="13">
      <t>フウケイ</t>
    </rPh>
    <rPh sb="14" eb="16">
      <t>サツエイ</t>
    </rPh>
    <rPh sb="17" eb="18">
      <t>ミト</t>
    </rPh>
    <rPh sb="22" eb="24">
      <t>ホウドウ</t>
    </rPh>
    <rPh sb="24" eb="26">
      <t>キカン</t>
    </rPh>
    <rPh sb="30" eb="32">
      <t>コウカイ</t>
    </rPh>
    <phoneticPr fontId="2"/>
  </si>
  <si>
    <t>東陵</t>
  </si>
  <si>
    <t>常盤木</t>
  </si>
  <si>
    <t>仙台一</t>
    <rPh sb="0" eb="2">
      <t>センダイ</t>
    </rPh>
    <rPh sb="2" eb="3">
      <t>1</t>
    </rPh>
    <phoneticPr fontId="1"/>
  </si>
  <si>
    <t>仙台二</t>
    <rPh sb="0" eb="2">
      <t>センダイ</t>
    </rPh>
    <rPh sb="2" eb="3">
      <t>2</t>
    </rPh>
    <phoneticPr fontId="1"/>
  </si>
  <si>
    <t>仙台三</t>
    <rPh sb="0" eb="2">
      <t>センダイ</t>
    </rPh>
    <rPh sb="2" eb="3">
      <t>3</t>
    </rPh>
    <phoneticPr fontId="1"/>
  </si>
  <si>
    <t>宮城県宮城第一高等学校</t>
    <rPh sb="3" eb="5">
      <t>ミヤギ</t>
    </rPh>
    <phoneticPr fontId="1"/>
  </si>
  <si>
    <t>宮城一</t>
    <rPh sb="0" eb="2">
      <t>ミヤギ</t>
    </rPh>
    <rPh sb="2" eb="3">
      <t>1</t>
    </rPh>
    <phoneticPr fontId="1"/>
  </si>
  <si>
    <t>宮城県仙台二華高等学校</t>
    <rPh sb="0" eb="3">
      <t>ミヤギケン</t>
    </rPh>
    <rPh sb="3" eb="5">
      <t>センダイ</t>
    </rPh>
    <rPh sb="5" eb="6">
      <t>ニ</t>
    </rPh>
    <rPh sb="6" eb="7">
      <t>ハナ</t>
    </rPh>
    <rPh sb="7" eb="9">
      <t>コウトウ</t>
    </rPh>
    <rPh sb="9" eb="11">
      <t>ガッコウ</t>
    </rPh>
    <phoneticPr fontId="2"/>
  </si>
  <si>
    <t>仙台二華</t>
    <rPh sb="0" eb="2">
      <t>センダイ</t>
    </rPh>
    <rPh sb="2" eb="3">
      <t>ニ</t>
    </rPh>
    <rPh sb="3" eb="4">
      <t>ハナ</t>
    </rPh>
    <phoneticPr fontId="2"/>
  </si>
  <si>
    <t>仙台向山</t>
    <rPh sb="0" eb="2">
      <t>センダイ</t>
    </rPh>
    <rPh sb="2" eb="4">
      <t>ムカイヤマ</t>
    </rPh>
    <phoneticPr fontId="1"/>
  </si>
  <si>
    <t>仙台南</t>
    <rPh sb="0" eb="2">
      <t>センダイ</t>
    </rPh>
    <rPh sb="2" eb="3">
      <t>ミナミ</t>
    </rPh>
    <phoneticPr fontId="1"/>
  </si>
  <si>
    <t>仙台東</t>
    <rPh sb="0" eb="2">
      <t>センダイ</t>
    </rPh>
    <rPh sb="2" eb="3">
      <t>ヒガシ</t>
    </rPh>
    <phoneticPr fontId="1"/>
  </si>
  <si>
    <t>泉</t>
    <rPh sb="0" eb="1">
      <t>イズミ</t>
    </rPh>
    <phoneticPr fontId="1"/>
  </si>
  <si>
    <t>泉館山</t>
    <rPh sb="0" eb="1">
      <t>イズミ</t>
    </rPh>
    <rPh sb="1" eb="3">
      <t>タテヤマ</t>
    </rPh>
    <phoneticPr fontId="1"/>
  </si>
  <si>
    <t>多賀城</t>
    <rPh sb="0" eb="3">
      <t>タガジョウ</t>
    </rPh>
    <phoneticPr fontId="1"/>
  </si>
  <si>
    <t>黒川</t>
    <rPh sb="0" eb="2">
      <t>クロカワ</t>
    </rPh>
    <phoneticPr fontId="1"/>
  </si>
  <si>
    <t>仙台市立仙台高等学校</t>
    <rPh sb="0" eb="2">
      <t>センダイ</t>
    </rPh>
    <rPh sb="2" eb="4">
      <t>シリツ</t>
    </rPh>
    <phoneticPr fontId="1"/>
  </si>
  <si>
    <t>仙台</t>
    <rPh sb="0" eb="2">
      <t>センダイ</t>
    </rPh>
    <phoneticPr fontId="1"/>
  </si>
  <si>
    <t>仙台市立仙台商業高等学校</t>
    <rPh sb="0" eb="2">
      <t>センダイ</t>
    </rPh>
    <rPh sb="2" eb="4">
      <t>シリツ</t>
    </rPh>
    <phoneticPr fontId="1"/>
  </si>
  <si>
    <t>仙台商</t>
    <rPh sb="0" eb="2">
      <t>センダイ</t>
    </rPh>
    <rPh sb="2" eb="3">
      <t>ショウ</t>
    </rPh>
    <phoneticPr fontId="1"/>
  </si>
  <si>
    <t>東北学院</t>
    <rPh sb="0" eb="2">
      <t>トウホク</t>
    </rPh>
    <rPh sb="2" eb="4">
      <t>ガクイン</t>
    </rPh>
    <phoneticPr fontId="1"/>
  </si>
  <si>
    <t>学院榴ヶ岡</t>
    <rPh sb="0" eb="2">
      <t>ガクイン</t>
    </rPh>
    <phoneticPr fontId="1"/>
  </si>
  <si>
    <t>仙台育英</t>
    <rPh sb="0" eb="2">
      <t>センダイ</t>
    </rPh>
    <rPh sb="2" eb="4">
      <t>イクエイ</t>
    </rPh>
    <phoneticPr fontId="1"/>
  </si>
  <si>
    <t>東北</t>
    <rPh sb="0" eb="2">
      <t>トウホク</t>
    </rPh>
    <phoneticPr fontId="1"/>
  </si>
  <si>
    <t>仙台城南高等学校</t>
    <rPh sb="0" eb="2">
      <t>センダイ</t>
    </rPh>
    <rPh sb="2" eb="4">
      <t>ジョウナン</t>
    </rPh>
    <rPh sb="4" eb="6">
      <t>コウトウ</t>
    </rPh>
    <rPh sb="6" eb="8">
      <t>ガッコウ</t>
    </rPh>
    <phoneticPr fontId="1"/>
  </si>
  <si>
    <t>仙台城南</t>
    <rPh sb="0" eb="2">
      <t>センダイ</t>
    </rPh>
    <rPh sb="2" eb="4">
      <t>ジョウナン</t>
    </rPh>
    <phoneticPr fontId="1"/>
  </si>
  <si>
    <t>宮城学院</t>
    <rPh sb="0" eb="2">
      <t>ミヤギ</t>
    </rPh>
    <rPh sb="2" eb="4">
      <t>ガクイン</t>
    </rPh>
    <phoneticPr fontId="1"/>
  </si>
  <si>
    <t>名取北</t>
    <rPh sb="0" eb="2">
      <t>ナトリ</t>
    </rPh>
    <rPh sb="2" eb="3">
      <t>キタ</t>
    </rPh>
    <phoneticPr fontId="1"/>
  </si>
  <si>
    <t>加美農</t>
  </si>
  <si>
    <t>気仙沼</t>
    <rPh sb="0" eb="3">
      <t>ケセンヌマ</t>
    </rPh>
    <phoneticPr fontId="1"/>
  </si>
  <si>
    <t>富谷</t>
    <rPh sb="0" eb="2">
      <t>トミヤ</t>
    </rPh>
    <phoneticPr fontId="1"/>
  </si>
  <si>
    <t>気仙沼向洋</t>
    <rPh sb="0" eb="3">
      <t>ケセンヌマ</t>
    </rPh>
    <rPh sb="3" eb="4">
      <t>ム</t>
    </rPh>
    <rPh sb="4" eb="5">
      <t>ヨウ</t>
    </rPh>
    <phoneticPr fontId="1"/>
  </si>
  <si>
    <t>中新田</t>
    <rPh sb="0" eb="3">
      <t>ナカニイダ</t>
    </rPh>
    <phoneticPr fontId="1"/>
  </si>
  <si>
    <t>仙台高等専門学校名取キャンパス</t>
    <rPh sb="0" eb="2">
      <t>センダイ</t>
    </rPh>
    <rPh sb="8" eb="10">
      <t>ナト</t>
    </rPh>
    <phoneticPr fontId="1"/>
  </si>
  <si>
    <t>仙台高専名取</t>
    <rPh sb="0" eb="2">
      <t>センダイ</t>
    </rPh>
    <rPh sb="2" eb="3">
      <t>コウ</t>
    </rPh>
    <rPh sb="3" eb="4">
      <t>セン</t>
    </rPh>
    <rPh sb="4" eb="6">
      <t>ナトリ</t>
    </rPh>
    <phoneticPr fontId="1"/>
  </si>
  <si>
    <t>利府</t>
    <rPh sb="0" eb="2">
      <t>リフ</t>
    </rPh>
    <phoneticPr fontId="1"/>
  </si>
  <si>
    <t>聖和</t>
    <rPh sb="0" eb="2">
      <t>セイワ</t>
    </rPh>
    <phoneticPr fontId="1"/>
  </si>
  <si>
    <t>白百合</t>
    <rPh sb="0" eb="3">
      <t>シラユリ</t>
    </rPh>
    <phoneticPr fontId="1"/>
  </si>
  <si>
    <t>宮城県石巻高等学校</t>
    <rPh sb="0" eb="3">
      <t>ミヤギケン</t>
    </rPh>
    <rPh sb="3" eb="5">
      <t>イシノマキ</t>
    </rPh>
    <rPh sb="5" eb="7">
      <t>コウトウ</t>
    </rPh>
    <rPh sb="7" eb="9">
      <t>ガッコウ</t>
    </rPh>
    <phoneticPr fontId="1"/>
  </si>
  <si>
    <t>石巻</t>
    <rPh sb="0" eb="2">
      <t>イシノマキ</t>
    </rPh>
    <phoneticPr fontId="1"/>
  </si>
  <si>
    <t>出場数</t>
    <rPh sb="0" eb="2">
      <t>シュツジョウ</t>
    </rPh>
    <rPh sb="2" eb="3">
      <t>スウ</t>
    </rPh>
    <phoneticPr fontId="2"/>
  </si>
  <si>
    <t>(男子)</t>
  </si>
  <si>
    <t>令和７年度第７４回宮城県高等学校総合体育大会テニス競技</t>
    <phoneticPr fontId="2"/>
  </si>
  <si>
    <t>個人
番号</t>
    <rPh sb="0" eb="2">
      <t>コジン</t>
    </rPh>
    <rPh sb="3" eb="5">
      <t>バンゴウ</t>
    </rPh>
    <phoneticPr fontId="2"/>
  </si>
  <si>
    <t>姓</t>
    <rPh sb="0" eb="1">
      <t>シセイ</t>
    </rPh>
    <phoneticPr fontId="2"/>
  </si>
  <si>
    <t>名</t>
    <rPh sb="0" eb="1">
      <t>ナ</t>
    </rPh>
    <phoneticPr fontId="2"/>
  </si>
  <si>
    <t>生年月日</t>
    <rPh sb="0" eb="2">
      <t>セイネン</t>
    </rPh>
    <rPh sb="2" eb="4">
      <t>ガッピ</t>
    </rPh>
    <phoneticPr fontId="2"/>
  </si>
  <si>
    <t>↓</t>
    <phoneticPr fontId="2"/>
  </si>
  <si>
    <t>選手名簿</t>
    <rPh sb="0" eb="4">
      <t>センシュメイボ</t>
    </rPh>
    <phoneticPr fontId="2"/>
  </si>
  <si>
    <t>学校
番号</t>
    <rPh sb="0" eb="2">
      <t>ガッコウ</t>
    </rPh>
    <rPh sb="3" eb="5">
      <t>バンゴウ</t>
    </rPh>
    <phoneticPr fontId="2"/>
  </si>
  <si>
    <t>人</t>
    <rPh sb="0" eb="1">
      <t>ヒト</t>
    </rPh>
    <phoneticPr fontId="2"/>
  </si>
  <si>
    <t>円</t>
    <rPh sb="0" eb="1">
      <t>エン</t>
    </rPh>
    <phoneticPr fontId="2"/>
  </si>
  <si>
    <t>参加人数</t>
    <rPh sb="0" eb="2">
      <t>サンカ</t>
    </rPh>
    <rPh sb="2" eb="4">
      <t>ニンズウ</t>
    </rPh>
    <phoneticPr fontId="2"/>
  </si>
  <si>
    <t>男女</t>
    <rPh sb="0" eb="2">
      <t>ダンジョ</t>
    </rPh>
    <phoneticPr fontId="2"/>
  </si>
  <si>
    <t>出場者数</t>
    <rPh sb="0" eb="3">
      <t>シュツジョウシャ</t>
    </rPh>
    <rPh sb="3" eb="4">
      <t>スウ</t>
    </rPh>
    <phoneticPr fontId="2"/>
  </si>
  <si>
    <t>個人戦ダブルス申込用紙</t>
    <rPh sb="0" eb="2">
      <t>コジンセン</t>
    </rPh>
    <rPh sb="6" eb="7">
      <t>サル</t>
    </rPh>
    <rPh sb="7" eb="8">
      <t>コミ</t>
    </rPh>
    <rPh sb="8" eb="9">
      <t>ヨウ</t>
    </rPh>
    <rPh sb="9" eb="10">
      <t>カミ</t>
    </rPh>
    <phoneticPr fontId="2"/>
  </si>
  <si>
    <t>選　　手　　名　　１</t>
    <rPh sb="0" eb="1">
      <t>セン</t>
    </rPh>
    <rPh sb="3" eb="4">
      <t>テ</t>
    </rPh>
    <rPh sb="6" eb="7">
      <t>メイ</t>
    </rPh>
    <phoneticPr fontId="2"/>
  </si>
  <si>
    <t>学年１</t>
    <rPh sb="0" eb="1">
      <t>ガク</t>
    </rPh>
    <rPh sb="1" eb="2">
      <t>トシ</t>
    </rPh>
    <phoneticPr fontId="2"/>
  </si>
  <si>
    <t>生年月日１</t>
    <rPh sb="0" eb="1">
      <t>ショウ</t>
    </rPh>
    <rPh sb="1" eb="2">
      <t>トシ</t>
    </rPh>
    <rPh sb="2" eb="3">
      <t>ツキ</t>
    </rPh>
    <rPh sb="3" eb="4">
      <t>ヒ</t>
    </rPh>
    <phoneticPr fontId="2"/>
  </si>
  <si>
    <t>選　　手　　名　　２</t>
    <rPh sb="0" eb="1">
      <t>セン</t>
    </rPh>
    <rPh sb="3" eb="4">
      <t>テ</t>
    </rPh>
    <rPh sb="6" eb="7">
      <t>メイ</t>
    </rPh>
    <phoneticPr fontId="2"/>
  </si>
  <si>
    <t>学年２</t>
    <rPh sb="0" eb="2">
      <t>ガクネン</t>
    </rPh>
    <phoneticPr fontId="2"/>
  </si>
  <si>
    <t>生年月日２</t>
    <rPh sb="0" eb="1">
      <t>ショウ</t>
    </rPh>
    <rPh sb="1" eb="2">
      <t>トシ</t>
    </rPh>
    <rPh sb="2" eb="3">
      <t>ツキ</t>
    </rPh>
    <rPh sb="3" eb="4">
      <t>ヒ</t>
    </rPh>
    <phoneticPr fontId="2"/>
  </si>
  <si>
    <t>年</t>
    <rPh sb="0" eb="1">
      <t>ネン</t>
    </rPh>
    <phoneticPr fontId="3"/>
  </si>
  <si>
    <t>印</t>
    <rPh sb="0" eb="1">
      <t>イン</t>
    </rPh>
    <phoneticPr fontId="2"/>
  </si>
  <si>
    <t>ただし，成績等や競技風景の撮影が認められた報道機関により，公開</t>
    <rPh sb="4" eb="6">
      <t>セイセキ</t>
    </rPh>
    <rPh sb="6" eb="7">
      <t>トウ</t>
    </rPh>
    <rPh sb="8" eb="10">
      <t>キョウギ</t>
    </rPh>
    <rPh sb="10" eb="12">
      <t>フウケイ</t>
    </rPh>
    <rPh sb="13" eb="15">
      <t>サツエイ</t>
    </rPh>
    <rPh sb="16" eb="17">
      <t>ミト</t>
    </rPh>
    <rPh sb="21" eb="23">
      <t>ホウドウ</t>
    </rPh>
    <rPh sb="23" eb="25">
      <t>キカン</t>
    </rPh>
    <rPh sb="29" eb="31">
      <t>コウカイ</t>
    </rPh>
    <phoneticPr fontId="2"/>
  </si>
  <si>
    <t>されることがあります。</t>
    <phoneticPr fontId="2"/>
  </si>
  <si>
    <t>選手名</t>
    <rPh sb="0" eb="3">
      <t>センシュメイ</t>
    </rPh>
    <phoneticPr fontId="2"/>
  </si>
  <si>
    <t>学年変</t>
    <rPh sb="0" eb="2">
      <t>ガクネン</t>
    </rPh>
    <rPh sb="2" eb="3">
      <t>ヘン</t>
    </rPh>
    <phoneticPr fontId="2"/>
  </si>
  <si>
    <t>換用欄</t>
    <phoneticPr fontId="2"/>
  </si>
  <si>
    <t>個人番号</t>
    <rPh sb="0" eb="2">
      <t>コジン</t>
    </rPh>
    <rPh sb="2" eb="4">
      <t>バンゴウ</t>
    </rPh>
    <phoneticPr fontId="2"/>
  </si>
  <si>
    <t>選手１の</t>
    <rPh sb="0" eb="2">
      <t>センシュ</t>
    </rPh>
    <phoneticPr fontId="2"/>
  </si>
  <si>
    <t>選手２の</t>
    <rPh sb="0" eb="2">
      <t>センシュ</t>
    </rPh>
    <phoneticPr fontId="2"/>
  </si>
  <si>
    <t>監督者</t>
    <rPh sb="0" eb="3">
      <t>カントクシャ</t>
    </rPh>
    <phoneticPr fontId="2"/>
  </si>
  <si>
    <t>校長名</t>
    <phoneticPr fontId="2"/>
  </si>
  <si>
    <t>黒川　太朗</t>
    <rPh sb="0" eb="2">
      <t>クロカワ</t>
    </rPh>
    <rPh sb="3" eb="5">
      <t>タロウ</t>
    </rPh>
    <phoneticPr fontId="2"/>
  </si>
  <si>
    <t>個人番号</t>
    <phoneticPr fontId="2"/>
  </si>
  <si>
    <t>を入力</t>
    <rPh sb="1" eb="3">
      <t>ニュウリョク</t>
    </rPh>
    <phoneticPr fontId="2"/>
  </si>
  <si>
    <t>黒川　花子</t>
    <rPh sb="0" eb="2">
      <t>クロカワ</t>
    </rPh>
    <rPh sb="3" eb="5">
      <t>ハナコ</t>
    </rPh>
    <phoneticPr fontId="2"/>
  </si>
  <si>
    <t>黒川</t>
    <rPh sb="0" eb="2">
      <t>クロカワ</t>
    </rPh>
    <phoneticPr fontId="2"/>
  </si>
  <si>
    <t>円</t>
    <rPh sb="0" eb="1">
      <t>エン</t>
    </rPh>
    <phoneticPr fontId="2"/>
  </si>
  <si>
    <t>参加費合計</t>
  </si>
  <si>
    <t>1人当たりの参加費</t>
    <rPh sb="1" eb="3">
      <t>リア</t>
    </rPh>
    <rPh sb="6" eb="9">
      <t>サンカヒ</t>
    </rPh>
    <phoneticPr fontId="2"/>
  </si>
  <si>
    <t>宮城</t>
    <rPh sb="0" eb="1">
      <t>ミヤ</t>
    </rPh>
    <rPh sb="1" eb="2">
      <t>シロ</t>
    </rPh>
    <phoneticPr fontId="14"/>
  </si>
  <si>
    <t>太郎</t>
    <rPh sb="0" eb="1">
      <t>フトシ</t>
    </rPh>
    <rPh sb="1" eb="2">
      <t>ロウ</t>
    </rPh>
    <phoneticPr fontId="14"/>
  </si>
  <si>
    <t>上記の通り申し込みます。</t>
    <rPh sb="0" eb="2">
      <t>ジョウキ</t>
    </rPh>
    <rPh sb="3" eb="4">
      <t>トオ</t>
    </rPh>
    <rPh sb="5" eb="6">
      <t>モウ</t>
    </rPh>
    <rPh sb="7" eb="8">
      <t>コ</t>
    </rPh>
    <phoneticPr fontId="2"/>
  </si>
  <si>
    <t>※名簿入力用シートより転記
入力は「名簿入力用シート」へ</t>
    <rPh sb="1" eb="6">
      <t>メイボニュウリョクヨウ</t>
    </rPh>
    <rPh sb="11" eb="13">
      <t>テンキ</t>
    </rPh>
    <rPh sb="14" eb="16">
      <t>ニュウリョク</t>
    </rPh>
    <rPh sb="18" eb="23">
      <t>メイボニュウリョクヨウ</t>
    </rPh>
    <phoneticPr fontId="2"/>
  </si>
  <si>
    <t>個人番号
↓</t>
    <rPh sb="0" eb="4">
      <t>コジンバンゴウ</t>
    </rPh>
    <phoneticPr fontId="2"/>
  </si>
  <si>
    <t>Sのランキング</t>
    <phoneticPr fontId="2"/>
  </si>
  <si>
    <t>二朗</t>
    <rPh sb="0" eb="2">
      <t>ジロウ</t>
    </rPh>
    <phoneticPr fontId="2"/>
  </si>
  <si>
    <t>令和７年度宮城県高等学校新人大会テニス競技</t>
    <phoneticPr fontId="2"/>
  </si>
  <si>
    <t>登録選手名簿</t>
    <rPh sb="0" eb="2">
      <t>トウロク</t>
    </rPh>
    <rPh sb="2" eb="6">
      <t>センシュメイボ</t>
    </rPh>
    <phoneticPr fontId="2"/>
  </si>
  <si>
    <t>ボーナス枠No.1</t>
    <rPh sb="3" eb="4">
      <t>ワク</t>
    </rPh>
    <phoneticPr fontId="2"/>
  </si>
  <si>
    <t>ボーナス枠No.2</t>
    <rPh sb="3" eb="4">
      <t>ワク</t>
    </rPh>
    <phoneticPr fontId="2"/>
  </si>
  <si>
    <t>ボーナス枠No.3</t>
    <rPh sb="3" eb="4">
      <t>ワク</t>
    </rPh>
    <phoneticPr fontId="2"/>
  </si>
  <si>
    <t>ボーナス枠No.4</t>
    <rPh sb="3" eb="4">
      <t>ワク</t>
    </rPh>
    <phoneticPr fontId="2"/>
  </si>
  <si>
    <t>ボーナス枠No.5</t>
    <rPh sb="3" eb="4">
      <t>ワク</t>
    </rPh>
    <phoneticPr fontId="2"/>
  </si>
  <si>
    <t>ボーナス枠No.6</t>
    <rPh sb="3" eb="4">
      <t>ワク</t>
    </rPh>
    <phoneticPr fontId="2"/>
  </si>
  <si>
    <t>ボーナス枠No.7</t>
    <rPh sb="3" eb="4">
      <t>ワク</t>
    </rPh>
    <phoneticPr fontId="2"/>
  </si>
  <si>
    <t>ボーナス枠No.8</t>
    <rPh sb="3" eb="4">
      <t>ワク</t>
    </rPh>
    <phoneticPr fontId="2"/>
  </si>
  <si>
    <t>学校枠No.1</t>
    <rPh sb="0" eb="1">
      <t>ガッコウ</t>
    </rPh>
    <rPh sb="1" eb="2">
      <t>ワク</t>
    </rPh>
    <phoneticPr fontId="2"/>
  </si>
  <si>
    <t>学校枠No.2</t>
    <rPh sb="0" eb="1">
      <t>ガッコウ</t>
    </rPh>
    <rPh sb="1" eb="2">
      <t>ワク</t>
    </rPh>
    <phoneticPr fontId="2"/>
  </si>
  <si>
    <t>学校枠No.3</t>
    <rPh sb="0" eb="1">
      <t>ガッコウ</t>
    </rPh>
    <rPh sb="1" eb="2">
      <t>ワク</t>
    </rPh>
    <phoneticPr fontId="2"/>
  </si>
  <si>
    <t>学校枠No.4</t>
    <rPh sb="0" eb="1">
      <t>ガッコウ</t>
    </rPh>
    <rPh sb="1" eb="2">
      <t>ワク</t>
    </rPh>
    <phoneticPr fontId="2"/>
  </si>
  <si>
    <t>学校枠No.5</t>
    <rPh sb="0" eb="1">
      <t>ガッコウ</t>
    </rPh>
    <rPh sb="1" eb="2">
      <t>ワク</t>
    </rPh>
    <phoneticPr fontId="2"/>
  </si>
  <si>
    <t>ランキング</t>
    <phoneticPr fontId="2"/>
  </si>
  <si>
    <t>Pランキング</t>
    <phoneticPr fontId="2"/>
  </si>
  <si>
    <t>Dのポイント値</t>
    <rPh sb="6" eb="7">
      <t>アタイ</t>
    </rPh>
    <phoneticPr fontId="2"/>
  </si>
  <si>
    <t>ポイントの合計値</t>
    <rPh sb="5" eb="8">
      <t>ゴウケイチ</t>
    </rPh>
    <phoneticPr fontId="2"/>
  </si>
  <si>
    <t>P合計値</t>
    <rPh sb="1" eb="4">
      <t>ゴウケイチ</t>
    </rPh>
    <phoneticPr fontId="2"/>
  </si>
  <si>
    <t>ああ</t>
    <phoneticPr fontId="2"/>
  </si>
  <si>
    <t>あ</t>
    <phoneticPr fontId="2"/>
  </si>
  <si>
    <t>い</t>
    <phoneticPr fontId="2"/>
  </si>
  <si>
    <t>佐村河内</t>
    <rPh sb="0" eb="4">
      <t>サムラゴウチ</t>
    </rPh>
    <phoneticPr fontId="2"/>
  </si>
  <si>
    <t>勘左衛門</t>
    <rPh sb="0" eb="4">
      <t>カンザエモン</t>
    </rPh>
    <phoneticPr fontId="2"/>
  </si>
  <si>
    <t>S
ランキング</t>
    <phoneticPr fontId="2"/>
  </si>
  <si>
    <t>Ｄ
ポイント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</si>
</sst>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F800]dddd\,\ mmmm\ dd\,\ yyyy"/>
    <numFmt numFmtId="178" formatCode="[$]ggge&quot;年&quot;m&quot;月&quot;d&quot;日&quot;;@"/>
  </numFmts>
  <fonts count="19" x14ac:knownFonts="1">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font>
    <font>
      <b/>
      <sz val="16"/>
      <name val="ＭＳ ゴシック"/>
      <family val="3"/>
      <charset val="128"/>
    </font>
    <font>
      <sz val="11"/>
      <color rgb="FFFF0000"/>
      <name val="ＭＳ Ｐゴシック"/>
      <family val="3"/>
      <charset val="128"/>
    </font>
    <font>
      <sz val="11"/>
      <color rgb="FF7030A0"/>
      <name val="ＭＳ Ｐゴシック"/>
      <family val="3"/>
      <charset val="128"/>
    </font>
    <font>
      <sz val="11"/>
      <color rgb="FF7030A0"/>
      <name val="ＭＳ ゴシック"/>
      <family val="3"/>
      <charset val="128"/>
    </font>
    <font>
      <sz val="12"/>
      <name val="ＭＳ Ｐゴシック"/>
      <family val="3"/>
      <charset val="128"/>
    </font>
    <font>
      <b/>
      <sz val="11"/>
      <name val="ＭＳ Ｐゴシック"/>
      <family val="3"/>
      <charset val="128"/>
    </font>
    <font>
      <sz val="9"/>
      <color indexed="81"/>
      <name val="ＭＳ Ｐゴシック"/>
      <family val="3"/>
      <charset val="128"/>
    </font>
    <font>
      <b/>
      <sz val="10"/>
      <name val="ＭＳ Ｐゴシック"/>
      <family val="3"/>
      <charset val="128"/>
    </font>
    <font>
      <b/>
      <sz val="14"/>
      <name val="ＭＳ Ｐゴシック"/>
      <family val="3"/>
      <charset val="128"/>
    </font>
    <font>
      <sz val="11"/>
      <color theme="1"/>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6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03">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3" xfId="0" applyBorder="1">
      <alignment vertical="center"/>
    </xf>
    <xf numFmtId="0" fontId="4" fillId="0" borderId="0" xfId="0" applyFont="1">
      <alignment vertical="center"/>
    </xf>
    <xf numFmtId="0" fontId="0" fillId="0" borderId="7" xfId="0"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0" borderId="9" xfId="0" applyBorder="1" applyAlignment="1">
      <alignment horizontal="right" vertical="center"/>
    </xf>
    <xf numFmtId="0" fontId="9" fillId="0" borderId="0" xfId="0" applyFont="1" applyAlignment="1">
      <alignment horizontal="left" vertical="center"/>
    </xf>
    <xf numFmtId="0" fontId="0" fillId="0" borderId="7" xfId="0" applyBorder="1">
      <alignment vertical="center"/>
    </xf>
    <xf numFmtId="0" fontId="5" fillId="0" borderId="0" xfId="0" applyFont="1" applyAlignment="1">
      <alignment horizontal="center"/>
    </xf>
    <xf numFmtId="0" fontId="5" fillId="0" borderId="10" xfId="0" quotePrefix="1" applyFont="1" applyBorder="1" applyAlignment="1">
      <alignment horizontal="center" vertical="center"/>
    </xf>
    <xf numFmtId="0" fontId="10"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xf>
    <xf numFmtId="0" fontId="6" fillId="0" borderId="11" xfId="0" applyFont="1" applyBorder="1" applyAlignment="1">
      <alignment horizontal="right" vertical="center" indent="1"/>
    </xf>
    <xf numFmtId="0" fontId="6" fillId="0" borderId="12" xfId="0" applyFont="1" applyBorder="1" applyAlignment="1">
      <alignment horizontal="right" vertical="center" indent="1"/>
    </xf>
    <xf numFmtId="0" fontId="8" fillId="0" borderId="0" xfId="0" applyFont="1" applyAlignment="1">
      <alignment horizontal="left"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5" fillId="0" borderId="19" xfId="0" applyFont="1" applyBorder="1" applyAlignment="1">
      <alignment horizontal="center" vertical="center" wrapText="1"/>
    </xf>
    <xf numFmtId="0" fontId="12" fillId="0" borderId="0" xfId="0" applyFont="1" applyAlignment="1">
      <alignment horizontal="center" vertical="center"/>
    </xf>
    <xf numFmtId="0" fontId="5" fillId="0" borderId="7" xfId="0" applyFont="1" applyBorder="1" applyAlignment="1">
      <alignment horizontal="center"/>
    </xf>
    <xf numFmtId="0" fontId="0" fillId="0" borderId="7" xfId="0" applyBorder="1" applyAlignment="1">
      <alignment horizontal="center"/>
    </xf>
    <xf numFmtId="0" fontId="0" fillId="0" borderId="0" xfId="0" applyAlignment="1">
      <alignment horizontal="center"/>
    </xf>
    <xf numFmtId="0" fontId="6" fillId="0" borderId="0" xfId="0" applyFont="1" applyAlignment="1">
      <alignment horizontal="center" vertical="center" wrapText="1"/>
    </xf>
    <xf numFmtId="0" fontId="0" fillId="2" borderId="11" xfId="0" applyFill="1" applyBorder="1" applyAlignment="1">
      <alignment horizontal="right" vertical="center"/>
    </xf>
    <xf numFmtId="0" fontId="0" fillId="2" borderId="14" xfId="0" applyFill="1" applyBorder="1" applyAlignment="1">
      <alignment horizontal="left" vertical="center"/>
    </xf>
    <xf numFmtId="0" fontId="6" fillId="0" borderId="0" xfId="0" applyFont="1" applyAlignment="1">
      <alignment vertical="center" wrapText="1"/>
    </xf>
    <xf numFmtId="0" fontId="6" fillId="0" borderId="7" xfId="0" applyFont="1" applyBorder="1" applyAlignment="1">
      <alignment vertical="center" wrapText="1"/>
    </xf>
    <xf numFmtId="0" fontId="0" fillId="0" borderId="25" xfId="0" applyBorder="1" applyAlignment="1">
      <alignment horizontal="center" vertical="center"/>
    </xf>
    <xf numFmtId="0" fontId="12" fillId="0" borderId="0" xfId="0" quotePrefix="1" applyFont="1">
      <alignment vertical="center"/>
    </xf>
    <xf numFmtId="0" fontId="12" fillId="0" borderId="0" xfId="0" applyFont="1">
      <alignment vertical="center"/>
    </xf>
    <xf numFmtId="0" fontId="0" fillId="3" borderId="0" xfId="0" applyFill="1">
      <alignment vertical="center"/>
    </xf>
    <xf numFmtId="0" fontId="0" fillId="0" borderId="2" xfId="0" applyBorder="1" applyAlignment="1">
      <alignment horizontal="center" vertical="center"/>
    </xf>
    <xf numFmtId="0" fontId="0" fillId="0" borderId="3" xfId="0" applyBorder="1" applyAlignment="1">
      <alignment horizontal="centerContinuous" vertical="center"/>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13" fillId="3" borderId="0" xfId="0" applyFont="1" applyFill="1" applyAlignment="1">
      <alignment horizontal="center" vertical="center"/>
    </xf>
    <xf numFmtId="0" fontId="0" fillId="3" borderId="0" xfId="0" applyFill="1" applyAlignment="1">
      <alignment horizontal="center" vertical="center"/>
    </xf>
    <xf numFmtId="0" fontId="5" fillId="0" borderId="0" xfId="0" applyFont="1" applyAlignment="1">
      <alignment vertical="center" wrapText="1"/>
    </xf>
    <xf numFmtId="0" fontId="11" fillId="0" borderId="0" xfId="0" applyFont="1" applyAlignment="1">
      <alignment horizontal="right" vertical="center" indent="1"/>
    </xf>
    <xf numFmtId="0" fontId="11" fillId="0" borderId="0" xfId="0" applyFont="1" applyAlignment="1">
      <alignment horizontal="left" vertical="center" indent="1"/>
    </xf>
    <xf numFmtId="0" fontId="0" fillId="0" borderId="0" xfId="0" applyProtection="1">
      <alignment vertical="center"/>
      <protection locked="0"/>
    </xf>
    <xf numFmtId="177" fontId="0" fillId="0" borderId="0" xfId="0" applyNumberFormat="1" applyProtection="1">
      <alignment vertical="center"/>
      <protection locked="0"/>
    </xf>
    <xf numFmtId="0" fontId="0" fillId="0" borderId="3" xfId="0"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3" xfId="0" applyFont="1" applyBorder="1" applyAlignment="1">
      <alignment horizontal="centerContinuous" vertical="center"/>
    </xf>
    <xf numFmtId="0" fontId="6" fillId="0" borderId="11"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Continuous" vertical="center"/>
    </xf>
    <xf numFmtId="0" fontId="4" fillId="0" borderId="0" xfId="0" applyFont="1" applyAlignment="1">
      <alignment horizontal="centerContinuous" vertical="center" wrapText="1"/>
    </xf>
    <xf numFmtId="0" fontId="7"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Protection="1">
      <alignment vertical="center"/>
      <protection locked="0"/>
    </xf>
    <xf numFmtId="0" fontId="0" fillId="0" borderId="3" xfId="0" applyBorder="1" applyAlignment="1" applyProtection="1">
      <alignment horizontal="left" vertical="center"/>
      <protection locked="0"/>
    </xf>
    <xf numFmtId="0" fontId="5" fillId="0" borderId="0" xfId="0" applyFont="1" applyAlignment="1"/>
    <xf numFmtId="0" fontId="17" fillId="0" borderId="3"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177" fontId="17" fillId="0" borderId="26" xfId="0" applyNumberFormat="1" applyFont="1" applyBorder="1" applyAlignment="1">
      <alignment horizontal="center" vertical="center"/>
    </xf>
    <xf numFmtId="0" fontId="17" fillId="0" borderId="27" xfId="0" applyFont="1" applyBorder="1" applyAlignment="1">
      <alignment horizontal="center" vertical="center"/>
    </xf>
    <xf numFmtId="177" fontId="17" fillId="0" borderId="6"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177" fontId="17" fillId="0" borderId="8" xfId="0" applyNumberFormat="1" applyFont="1" applyBorder="1" applyAlignment="1">
      <alignment horizontal="center" vertical="center"/>
    </xf>
    <xf numFmtId="0" fontId="0" fillId="0" borderId="21" xfId="0" applyBorder="1">
      <alignment vertical="center"/>
    </xf>
    <xf numFmtId="0" fontId="0" fillId="0" borderId="35" xfId="0" applyBorder="1">
      <alignment vertical="center"/>
    </xf>
    <xf numFmtId="0" fontId="0" fillId="0" borderId="36" xfId="0" applyBorder="1" applyAlignment="1">
      <alignment horizontal="centerContinuous" vertical="center"/>
    </xf>
    <xf numFmtId="0" fontId="0" fillId="0" borderId="34" xfId="0" applyBorder="1" applyAlignment="1">
      <alignment horizontal="centerContinuous" vertical="center"/>
    </xf>
    <xf numFmtId="0" fontId="0" fillId="3" borderId="0" xfId="0" applyFill="1" applyAlignment="1" applyProtection="1">
      <alignment horizontal="center" vertical="center"/>
      <protection locked="0"/>
    </xf>
    <xf numFmtId="0" fontId="13" fillId="3" borderId="0" xfId="0" applyFont="1" applyFill="1" applyAlignment="1">
      <alignment horizontal="left" vertical="center"/>
    </xf>
    <xf numFmtId="0" fontId="15" fillId="3" borderId="0" xfId="0" applyFont="1" applyFill="1" applyAlignment="1">
      <alignment horizontal="left" vertical="center"/>
    </xf>
    <xf numFmtId="176" fontId="0" fillId="0" borderId="0" xfId="0" quotePrefix="1" applyNumberFormat="1" applyAlignment="1">
      <alignment horizontal="right" vertical="center"/>
    </xf>
    <xf numFmtId="0" fontId="0" fillId="0" borderId="38" xfId="0" applyBorder="1" applyAlignment="1">
      <alignment horizontal="center" vertical="center"/>
    </xf>
    <xf numFmtId="0" fontId="6" fillId="0" borderId="44" xfId="0" applyFont="1" applyBorder="1" applyAlignment="1">
      <alignment horizontal="right" vertical="center" indent="1"/>
    </xf>
    <xf numFmtId="0" fontId="6" fillId="0" borderId="44" xfId="0" applyFont="1" applyBorder="1" applyAlignment="1">
      <alignment horizontal="center" vertical="center"/>
    </xf>
    <xf numFmtId="0" fontId="6" fillId="0" borderId="12" xfId="0" applyFont="1" applyBorder="1" applyAlignment="1">
      <alignment horizontal="center" vertical="center"/>
    </xf>
    <xf numFmtId="0" fontId="0" fillId="0" borderId="47" xfId="0" applyBorder="1" applyAlignment="1">
      <alignment horizontal="center" vertical="center"/>
    </xf>
    <xf numFmtId="0" fontId="0" fillId="0" borderId="39" xfId="0" applyBorder="1" applyAlignment="1">
      <alignment horizontal="center" vertical="center"/>
    </xf>
    <xf numFmtId="0" fontId="6" fillId="0" borderId="3" xfId="0" applyFont="1" applyBorder="1" applyAlignment="1">
      <alignment horizontal="left" vertical="center" indent="1"/>
    </xf>
    <xf numFmtId="0" fontId="6" fillId="0" borderId="25" xfId="0" applyFont="1" applyBorder="1" applyAlignment="1">
      <alignment horizontal="left" vertical="center" indent="1"/>
    </xf>
    <xf numFmtId="0" fontId="6" fillId="0" borderId="4" xfId="0" applyFont="1" applyBorder="1" applyAlignment="1">
      <alignment horizontal="left" vertical="center" indent="1"/>
    </xf>
    <xf numFmtId="0" fontId="17" fillId="0" borderId="0" xfId="0" applyFont="1">
      <alignment vertical="center"/>
    </xf>
    <xf numFmtId="177" fontId="6" fillId="0" borderId="11" xfId="0" applyNumberFormat="1" applyFont="1" applyBorder="1" applyAlignment="1">
      <alignment horizontal="right" vertical="center" indent="1"/>
    </xf>
    <xf numFmtId="177" fontId="6" fillId="0" borderId="12" xfId="0" applyNumberFormat="1" applyFont="1" applyBorder="1" applyAlignment="1">
      <alignment horizontal="right" vertical="center" indent="1"/>
    </xf>
    <xf numFmtId="177" fontId="6" fillId="0" borderId="44" xfId="0" applyNumberFormat="1" applyFont="1" applyBorder="1" applyAlignment="1">
      <alignment horizontal="right" vertical="center" indent="1"/>
    </xf>
    <xf numFmtId="0" fontId="6" fillId="0" borderId="26" xfId="0" applyFont="1" applyBorder="1" applyAlignment="1">
      <alignment horizontal="right" vertical="center" indent="1"/>
    </xf>
    <xf numFmtId="0" fontId="6" fillId="0" borderId="6" xfId="0" applyFont="1" applyBorder="1" applyAlignment="1">
      <alignment horizontal="right" vertical="center" indent="1"/>
    </xf>
    <xf numFmtId="0" fontId="6" fillId="0" borderId="8" xfId="0" applyFont="1" applyBorder="1" applyAlignment="1">
      <alignment horizontal="right" vertical="center" indent="1"/>
    </xf>
    <xf numFmtId="0" fontId="13" fillId="0" borderId="3" xfId="0" applyFont="1" applyBorder="1" applyAlignment="1">
      <alignment horizontal="center" vertical="center"/>
    </xf>
    <xf numFmtId="0" fontId="0" fillId="0" borderId="3" xfId="0" applyBorder="1" applyProtection="1">
      <alignment vertical="center"/>
      <protection locked="0"/>
    </xf>
    <xf numFmtId="177" fontId="0" fillId="0" borderId="3" xfId="0" applyNumberFormat="1" applyBorder="1" applyProtection="1">
      <alignment vertical="center"/>
      <protection locked="0"/>
    </xf>
    <xf numFmtId="0" fontId="0" fillId="3" borderId="3" xfId="0" applyFill="1" applyBorder="1" applyProtection="1">
      <alignment vertical="center"/>
      <protection locked="0"/>
    </xf>
    <xf numFmtId="0" fontId="15" fillId="0" borderId="3" xfId="0" applyFont="1" applyBorder="1" applyAlignment="1">
      <alignment horizontal="center" vertical="center" wrapText="1"/>
    </xf>
    <xf numFmtId="0" fontId="18" fillId="3" borderId="3"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0" fillId="0" borderId="49" xfId="0" applyBorder="1" applyAlignment="1">
      <alignment horizontal="center" vertical="center"/>
    </xf>
    <xf numFmtId="0" fontId="0" fillId="0" borderId="33" xfId="0" applyBorder="1" applyAlignment="1">
      <alignment horizontal="right" vertical="center"/>
    </xf>
    <xf numFmtId="0" fontId="0" fillId="0" borderId="31" xfId="0" applyBorder="1" applyAlignment="1">
      <alignment horizontal="center" vertical="center"/>
    </xf>
    <xf numFmtId="0" fontId="6" fillId="0" borderId="43" xfId="0" applyFont="1" applyBorder="1" applyAlignment="1">
      <alignment horizontal="right" vertical="center" indent="1"/>
    </xf>
    <xf numFmtId="0" fontId="6" fillId="0" borderId="14" xfId="0" applyFont="1" applyBorder="1" applyAlignment="1">
      <alignment horizontal="right" vertical="center" indent="1"/>
    </xf>
    <xf numFmtId="0" fontId="6" fillId="0" borderId="15" xfId="0" applyFont="1" applyBorder="1" applyAlignment="1">
      <alignment horizontal="right" vertical="center" indent="1"/>
    </xf>
    <xf numFmtId="0" fontId="0" fillId="0" borderId="54" xfId="0" applyBorder="1" applyAlignment="1">
      <alignment horizontal="center" vertical="center"/>
    </xf>
    <xf numFmtId="0" fontId="6" fillId="0" borderId="24" xfId="0" applyFont="1" applyBorder="1" applyAlignment="1">
      <alignment horizontal="right" vertical="center" indent="1"/>
    </xf>
    <xf numFmtId="177" fontId="7" fillId="0" borderId="26" xfId="0" applyNumberFormat="1" applyFont="1" applyBorder="1" applyAlignment="1">
      <alignment horizontal="center" vertical="center" shrinkToFit="1"/>
    </xf>
    <xf numFmtId="0" fontId="6" fillId="0" borderId="27" xfId="0" applyFont="1" applyBorder="1" applyAlignment="1">
      <alignment horizontal="right" vertical="center" indent="1"/>
    </xf>
    <xf numFmtId="177" fontId="7" fillId="0" borderId="6" xfId="0" applyNumberFormat="1" applyFont="1" applyBorder="1" applyAlignment="1">
      <alignment horizontal="center" vertical="center" shrinkToFit="1"/>
    </xf>
    <xf numFmtId="0" fontId="6" fillId="0" borderId="28" xfId="0" applyFont="1" applyBorder="1" applyAlignment="1">
      <alignment horizontal="right" vertical="center" indent="1"/>
    </xf>
    <xf numFmtId="177" fontId="7" fillId="0" borderId="8" xfId="0" applyNumberFormat="1" applyFont="1" applyBorder="1" applyAlignment="1">
      <alignment horizontal="center" vertical="center" shrinkToFit="1"/>
    </xf>
    <xf numFmtId="177" fontId="7" fillId="0" borderId="44" xfId="0" applyNumberFormat="1" applyFont="1" applyBorder="1" applyAlignment="1">
      <alignment horizontal="center" vertical="center" shrinkToFit="1"/>
    </xf>
    <xf numFmtId="177" fontId="7" fillId="0" borderId="11" xfId="0" applyNumberFormat="1" applyFont="1" applyBorder="1" applyAlignment="1">
      <alignment horizontal="center" vertical="center" shrinkToFit="1"/>
    </xf>
    <xf numFmtId="177" fontId="7" fillId="0" borderId="12" xfId="0" applyNumberFormat="1" applyFont="1" applyBorder="1" applyAlignment="1">
      <alignment horizontal="center" vertical="center" shrinkToFi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52" xfId="0" quotePrefix="1" applyBorder="1" applyAlignment="1">
      <alignment horizontal="center" vertical="center"/>
    </xf>
    <xf numFmtId="0" fontId="18" fillId="0" borderId="19" xfId="0" applyFont="1" applyBorder="1" applyAlignment="1">
      <alignment horizontal="center" vertical="center" wrapText="1"/>
    </xf>
    <xf numFmtId="0" fontId="0" fillId="0" borderId="0" xfId="0" applyAlignment="1">
      <alignment vertical="center" wrapText="1"/>
    </xf>
    <xf numFmtId="0" fontId="13" fillId="4" borderId="3" xfId="0" applyFont="1" applyFill="1" applyBorder="1" applyAlignment="1">
      <alignment vertical="center" wrapText="1"/>
    </xf>
    <xf numFmtId="0" fontId="13" fillId="4" borderId="3" xfId="0" applyFont="1" applyFill="1" applyBorder="1">
      <alignment vertical="center"/>
    </xf>
    <xf numFmtId="0" fontId="12" fillId="0" borderId="0" xfId="0" applyFont="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shrinkToFit="1"/>
    </xf>
    <xf numFmtId="0" fontId="4" fillId="3" borderId="33" xfId="0" applyFont="1" applyFill="1" applyBorder="1" applyAlignment="1">
      <alignment horizontal="left" vertical="center" shrinkToFit="1"/>
    </xf>
    <xf numFmtId="0" fontId="5" fillId="0" borderId="0" xfId="0" applyFont="1" applyAlignment="1">
      <alignment horizontal="center"/>
    </xf>
    <xf numFmtId="0" fontId="5" fillId="0" borderId="7" xfId="0" applyFont="1" applyBorder="1" applyAlignment="1">
      <alignment horizont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0" fillId="0" borderId="2" xfId="0" quotePrefix="1" applyBorder="1" applyAlignment="1">
      <alignment horizontal="center" vertical="center"/>
    </xf>
    <xf numFmtId="0" fontId="0" fillId="0" borderId="2" xfId="0" applyBorder="1" applyAlignment="1">
      <alignment horizontal="center" vertical="center"/>
    </xf>
    <xf numFmtId="0" fontId="0" fillId="0" borderId="42" xfId="0" quotePrefix="1" applyBorder="1" applyAlignment="1">
      <alignment horizontal="center" vertical="center"/>
    </xf>
    <xf numFmtId="0" fontId="0" fillId="0" borderId="43"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3" fillId="0" borderId="0" xfId="0" quotePrefix="1" applyFont="1" applyAlignment="1">
      <alignment horizontal="right" vertical="center"/>
    </xf>
    <xf numFmtId="0" fontId="0" fillId="0" borderId="17" xfId="0" quotePrefix="1" applyBorder="1" applyAlignment="1">
      <alignment horizontal="center" vertical="center"/>
    </xf>
    <xf numFmtId="0" fontId="0" fillId="0" borderId="18" xfId="0" quotePrefix="1" applyBorder="1" applyAlignment="1">
      <alignment horizontal="center" vertical="center"/>
    </xf>
    <xf numFmtId="0" fontId="0" fillId="0" borderId="20" xfId="0" quotePrefix="1" applyBorder="1" applyAlignment="1">
      <alignment horizontal="center" vertical="center"/>
    </xf>
    <xf numFmtId="0" fontId="0" fillId="0" borderId="37" xfId="0" quotePrefix="1" applyBorder="1" applyAlignment="1">
      <alignment horizontal="center" vertical="center"/>
    </xf>
    <xf numFmtId="0" fontId="0" fillId="0" borderId="40" xfId="0" applyBorder="1" applyAlignment="1">
      <alignment horizontal="center" vertical="center"/>
    </xf>
    <xf numFmtId="0" fontId="0" fillId="0" borderId="48" xfId="0" quotePrefix="1" applyBorder="1" applyAlignment="1">
      <alignment horizontal="center" vertical="center"/>
    </xf>
    <xf numFmtId="0" fontId="0" fillId="0" borderId="0" xfId="0" applyAlignment="1">
      <alignment horizontal="center" vertical="center"/>
    </xf>
    <xf numFmtId="0" fontId="0" fillId="0" borderId="45" xfId="0" quotePrefix="1" applyBorder="1" applyAlignment="1">
      <alignment horizontal="center" vertical="center"/>
    </xf>
    <xf numFmtId="0" fontId="0" fillId="0" borderId="15" xfId="0" quotePrefix="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23" xfId="0" quotePrefix="1" applyBorder="1" applyAlignment="1">
      <alignment horizontal="center" vertical="center" wrapText="1"/>
    </xf>
    <xf numFmtId="0" fontId="0" fillId="0" borderId="41" xfId="0" quotePrefix="1"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5" xfId="0" applyFont="1" applyBorder="1" applyAlignment="1">
      <alignment horizontal="center" vertical="center" wrapText="1"/>
    </xf>
    <xf numFmtId="178" fontId="0" fillId="0" borderId="0" xfId="0" quotePrefix="1" applyNumberFormat="1" applyAlignment="1">
      <alignment horizontal="right" vertical="center"/>
    </xf>
    <xf numFmtId="0" fontId="0" fillId="0" borderId="24" xfId="0" quotePrefix="1" applyBorder="1" applyAlignment="1">
      <alignment horizontal="center" vertical="center" shrinkToFit="1"/>
    </xf>
    <xf numFmtId="0" fontId="0" fillId="0" borderId="44" xfId="0" quotePrefix="1" applyBorder="1" applyAlignment="1">
      <alignment horizontal="center" vertical="center" shrinkToFit="1"/>
    </xf>
    <xf numFmtId="0" fontId="0" fillId="0" borderId="27" xfId="0" quotePrefix="1" applyBorder="1" applyAlignment="1">
      <alignment horizontal="center" vertical="center" shrinkToFit="1"/>
    </xf>
    <xf numFmtId="0" fontId="0" fillId="0" borderId="11" xfId="0" quotePrefix="1" applyBorder="1" applyAlignment="1">
      <alignment horizontal="center" vertical="center" shrinkToFit="1"/>
    </xf>
    <xf numFmtId="0" fontId="0" fillId="0" borderId="28" xfId="0" quotePrefix="1" applyBorder="1" applyAlignment="1">
      <alignment horizontal="center" vertical="center" shrinkToFit="1"/>
    </xf>
    <xf numFmtId="0" fontId="0" fillId="0" borderId="12" xfId="0" quotePrefix="1" applyBorder="1" applyAlignment="1">
      <alignment horizontal="center" vertical="center" shrinkToFit="1"/>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0" xfId="0" applyFont="1" applyAlignment="1">
      <alignment horizontal="left" vertical="center"/>
    </xf>
    <xf numFmtId="0" fontId="0" fillId="0" borderId="36" xfId="0" quotePrefix="1" applyBorder="1" applyAlignment="1">
      <alignment horizontal="center" vertical="center"/>
    </xf>
    <xf numFmtId="0" fontId="0" fillId="0" borderId="33" xfId="0" quotePrefix="1" applyBorder="1" applyAlignment="1">
      <alignment horizontal="center" vertical="center"/>
    </xf>
    <xf numFmtId="0" fontId="0" fillId="0" borderId="0" xfId="0" quotePrefix="1" applyAlignment="1">
      <alignment horizontal="center" vertical="center"/>
    </xf>
    <xf numFmtId="0" fontId="0" fillId="0" borderId="24" xfId="0" quotePrefix="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59"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horizontal="center" vertical="center"/>
    </xf>
    <xf numFmtId="0" fontId="0" fillId="0" borderId="53" xfId="0" quotePrefix="1" applyBorder="1" applyAlignment="1">
      <alignment horizontal="center" vertical="center"/>
    </xf>
    <xf numFmtId="0" fontId="0" fillId="0" borderId="41" xfId="0" quotePrefix="1" applyBorder="1" applyAlignment="1">
      <alignment horizontal="center" vertical="center"/>
    </xf>
    <xf numFmtId="0" fontId="0" fillId="0" borderId="38" xfId="0" applyBorder="1" applyAlignment="1">
      <alignment horizontal="center" vertical="center"/>
    </xf>
    <xf numFmtId="0" fontId="0" fillId="0" borderId="44" xfId="0" quotePrefix="1" applyBorder="1" applyAlignment="1">
      <alignment horizontal="center" vertical="center"/>
    </xf>
    <xf numFmtId="0" fontId="0" fillId="0" borderId="46" xfId="0" quotePrefix="1" applyBorder="1" applyAlignment="1">
      <alignment horizontal="center" vertical="center"/>
    </xf>
    <xf numFmtId="0" fontId="0" fillId="0" borderId="34" xfId="0" applyFill="1" applyBorder="1" applyAlignment="1">
      <alignment horizontal="center" vertical="center" wrapText="1"/>
    </xf>
    <xf numFmtId="0" fontId="0" fillId="0" borderId="55" xfId="0" applyFill="1" applyBorder="1" applyAlignment="1">
      <alignment horizontal="center" vertical="center" wrapText="1"/>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5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D33422B0-DA43-47CC-AA88-210EB2CFC700}"/>
            </a:ext>
          </a:extLst>
        </xdr:cNvPr>
        <xdr:cNvSpPr/>
      </xdr:nvSpPr>
      <xdr:spPr bwMode="auto">
        <a:xfrm>
          <a:off x="63062" y="257504"/>
          <a:ext cx="1036583" cy="307427"/>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85CB1524-4ED4-47E3-8743-AC33EB4D584D}"/>
            </a:ext>
          </a:extLst>
        </xdr:cNvPr>
        <xdr:cNvSpPr/>
      </xdr:nvSpPr>
      <xdr:spPr bwMode="auto">
        <a:xfrm>
          <a:off x="1702677" y="851338"/>
          <a:ext cx="546537" cy="325821"/>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478221</xdr:colOff>
      <xdr:row>7</xdr:row>
      <xdr:rowOff>168519</xdr:rowOff>
    </xdr:from>
    <xdr:to>
      <xdr:col>4</xdr:col>
      <xdr:colOff>1318846</xdr:colOff>
      <xdr:row>9</xdr:row>
      <xdr:rowOff>80596</xdr:rowOff>
    </xdr:to>
    <xdr:sp macro="" textlink="">
      <xdr:nvSpPr>
        <xdr:cNvPr id="4" name="角丸四角形吹き出し 3">
          <a:extLst>
            <a:ext uri="{FF2B5EF4-FFF2-40B4-BE49-F238E27FC236}">
              <a16:creationId xmlns:a16="http://schemas.microsoft.com/office/drawing/2014/main" id="{F921556B-8F91-4EC8-8752-7EF1408CB42E}"/>
            </a:ext>
          </a:extLst>
        </xdr:cNvPr>
        <xdr:cNvSpPr/>
      </xdr:nvSpPr>
      <xdr:spPr bwMode="auto">
        <a:xfrm>
          <a:off x="2595702" y="2080846"/>
          <a:ext cx="1602625" cy="586154"/>
        </a:xfrm>
        <a:prstGeom prst="wedgeRoundRectCallout">
          <a:avLst>
            <a:gd name="adj1" fmla="val -17216"/>
            <a:gd name="adj2" fmla="val 63482"/>
            <a:gd name="adj3" fmla="val 16667"/>
          </a:avLst>
        </a:prstGeom>
        <a:solidFill>
          <a:srgbClr val="FFFF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a:solidFill>
                <a:schemeClr val="tx1"/>
              </a:solidFill>
            </a:rPr>
            <a:t>西暦で入力。</a:t>
          </a:r>
          <a:r>
            <a:rPr kumimoji="1" lang="en-US" altLang="ja-JP" sz="1000">
              <a:solidFill>
                <a:schemeClr val="tx1"/>
              </a:solidFill>
            </a:rPr>
            <a:t>2000/01/01</a:t>
          </a:r>
          <a:r>
            <a:rPr kumimoji="1" lang="ja-JP" altLang="en-US" sz="1000">
              <a:solidFill>
                <a:schemeClr val="tx1"/>
              </a:solidFill>
            </a:rPr>
            <a:t>のように入力すると、</a:t>
          </a:r>
          <a:r>
            <a:rPr kumimoji="1" lang="en-US" altLang="ja-JP" sz="1000">
              <a:solidFill>
                <a:schemeClr val="tx1"/>
              </a:solidFill>
            </a:rPr>
            <a:t>2000</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39748E16-BCFE-46D2-AA04-8E96CD539D3E}"/>
            </a:ext>
          </a:extLst>
        </xdr:cNvPr>
        <xdr:cNvSpPr/>
      </xdr:nvSpPr>
      <xdr:spPr bwMode="auto">
        <a:xfrm>
          <a:off x="399394" y="835573"/>
          <a:ext cx="1234965" cy="357352"/>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AA1C0BC7-1E0B-4814-BBFD-73B12F72AC6F}"/>
            </a:ext>
          </a:extLst>
        </xdr:cNvPr>
        <xdr:cNvSpPr/>
      </xdr:nvSpPr>
      <xdr:spPr bwMode="auto">
        <a:xfrm>
          <a:off x="1492469" y="168167"/>
          <a:ext cx="2039007" cy="215462"/>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5E896BF6-9427-433B-98F8-EA440660EBDB}"/>
            </a:ext>
          </a:extLst>
        </xdr:cNvPr>
        <xdr:cNvSpPr/>
      </xdr:nvSpPr>
      <xdr:spPr bwMode="auto">
        <a:xfrm>
          <a:off x="1270438" y="1037896"/>
          <a:ext cx="15213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B10BC773-6F1E-48D6-A0A8-DB9D5E12F118}"/>
            </a:ext>
          </a:extLst>
        </xdr:cNvPr>
        <xdr:cNvSpPr/>
      </xdr:nvSpPr>
      <xdr:spPr bwMode="auto">
        <a:xfrm>
          <a:off x="2133600" y="1347952"/>
          <a:ext cx="2031123" cy="354724"/>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7</xdr:col>
      <xdr:colOff>90703</xdr:colOff>
      <xdr:row>10</xdr:row>
      <xdr:rowOff>7075</xdr:rowOff>
    </xdr:from>
    <xdr:ext cx="3291052" cy="853966"/>
    <xdr:sp macro="" textlink="">
      <xdr:nvSpPr>
        <xdr:cNvPr id="9" name="テキスト ボックス 8">
          <a:extLst>
            <a:ext uri="{FF2B5EF4-FFF2-40B4-BE49-F238E27FC236}">
              <a16:creationId xmlns:a16="http://schemas.microsoft.com/office/drawing/2014/main" id="{21B91ABF-07CA-6BE5-FD2D-012EC4D50923}"/>
            </a:ext>
          </a:extLst>
        </xdr:cNvPr>
        <xdr:cNvSpPr txBox="1"/>
      </xdr:nvSpPr>
      <xdr:spPr>
        <a:xfrm>
          <a:off x="5197568" y="2974479"/>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7</xdr:col>
      <xdr:colOff>92772</xdr:colOff>
      <xdr:row>15</xdr:row>
      <xdr:rowOff>158717</xdr:rowOff>
    </xdr:from>
    <xdr:ext cx="3578774" cy="1562099"/>
    <xdr:sp macro="" textlink="">
      <xdr:nvSpPr>
        <xdr:cNvPr id="10" name="テキスト ボックス 9">
          <a:extLst>
            <a:ext uri="{FF2B5EF4-FFF2-40B4-BE49-F238E27FC236}">
              <a16:creationId xmlns:a16="http://schemas.microsoft.com/office/drawing/2014/main" id="{BF38027F-1FD0-474B-8EE7-2BE69C849AD6}"/>
            </a:ext>
          </a:extLst>
        </xdr:cNvPr>
        <xdr:cNvSpPr txBox="1"/>
      </xdr:nvSpPr>
      <xdr:spPr>
        <a:xfrm>
          <a:off x="5199637" y="3939409"/>
          <a:ext cx="3578774" cy="156209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2000">
              <a:solidFill>
                <a:srgbClr val="FF0000"/>
              </a:solidFill>
            </a:rPr>
            <a:t>※</a:t>
          </a:r>
          <a:r>
            <a:rPr kumimoji="1" lang="ja-JP" altLang="en-US" sz="2000">
              <a:solidFill>
                <a:srgbClr val="FF0000"/>
              </a:solidFill>
            </a:rPr>
            <a:t>性・名の入力時にスペースは入れないでください。</a:t>
          </a:r>
          <a:endParaRPr kumimoji="1" lang="en-US" altLang="ja-JP" sz="2000">
            <a:solidFill>
              <a:srgbClr val="FF0000"/>
            </a:solidFill>
          </a:endParaRPr>
        </a:p>
        <a:p>
          <a:pPr algn="l"/>
          <a:r>
            <a:rPr kumimoji="1" lang="ja-JP" altLang="en-US" sz="2000">
              <a:solidFill>
                <a:srgbClr val="FF0000"/>
              </a:solidFill>
            </a:rPr>
            <a:t>　◎宮城　　　　</a:t>
          </a:r>
          <a:r>
            <a:rPr kumimoji="1" lang="en-US" altLang="ja-JP" sz="2000">
              <a:solidFill>
                <a:srgbClr val="FF0000"/>
              </a:solidFill>
            </a:rPr>
            <a:t>×</a:t>
          </a:r>
          <a:r>
            <a:rPr kumimoji="1" lang="ja-JP" altLang="en-US" sz="2000">
              <a:solidFill>
                <a:srgbClr val="FF0000"/>
              </a:solidFill>
            </a:rPr>
            <a:t>宮　城</a:t>
          </a:r>
          <a:endParaRPr kumimoji="1" lang="en-US" altLang="ja-JP" sz="2000">
            <a:solidFill>
              <a:srgbClr val="FF0000"/>
            </a:solidFill>
          </a:endParaRPr>
        </a:p>
        <a:p>
          <a:pPr algn="l"/>
          <a:r>
            <a:rPr kumimoji="1" lang="en-US" altLang="ja-JP" sz="1200"/>
            <a:t>※</a:t>
          </a:r>
          <a:r>
            <a:rPr kumimoji="1" lang="ja-JP" altLang="en-US" sz="1200"/>
            <a:t>生年月日は　</a:t>
          </a:r>
          <a:r>
            <a:rPr kumimoji="1" lang="en-US" altLang="ja-JP" sz="1200"/>
            <a:t>2001/12/24</a:t>
          </a:r>
          <a:r>
            <a:rPr kumimoji="1" lang="ja-JP" altLang="en-US" sz="1200"/>
            <a:t>　のように入力すれば自動的に表示されます。</a:t>
          </a:r>
        </a:p>
      </xdr:txBody>
    </xdr:sp>
    <xdr:clientData/>
  </xdr:oneCellAnchor>
  <xdr:twoCellAnchor>
    <xdr:from>
      <xdr:col>5</xdr:col>
      <xdr:colOff>169984</xdr:colOff>
      <xdr:row>7</xdr:row>
      <xdr:rowOff>58614</xdr:rowOff>
    </xdr:from>
    <xdr:to>
      <xdr:col>7</xdr:col>
      <xdr:colOff>367810</xdr:colOff>
      <xdr:row>8</xdr:row>
      <xdr:rowOff>134815</xdr:rowOff>
    </xdr:to>
    <xdr:sp macro="" textlink="">
      <xdr:nvSpPr>
        <xdr:cNvPr id="11" name="角丸四角形吹き出し 3">
          <a:extLst>
            <a:ext uri="{FF2B5EF4-FFF2-40B4-BE49-F238E27FC236}">
              <a16:creationId xmlns:a16="http://schemas.microsoft.com/office/drawing/2014/main" id="{04CFFB11-5B22-4374-97CD-2060EAE8A989}"/>
            </a:ext>
          </a:extLst>
        </xdr:cNvPr>
        <xdr:cNvSpPr/>
      </xdr:nvSpPr>
      <xdr:spPr bwMode="auto">
        <a:xfrm>
          <a:off x="3985846" y="1981199"/>
          <a:ext cx="1211872" cy="375139"/>
        </a:xfrm>
        <a:prstGeom prst="wedgeRoundRectCallout">
          <a:avLst>
            <a:gd name="adj1" fmla="val -40704"/>
            <a:gd name="adj2" fmla="val 126484"/>
            <a:gd name="adj3" fmla="val 16667"/>
          </a:avLst>
        </a:prstGeom>
        <a:solidFill>
          <a:srgbClr val="00B0F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b="1">
              <a:solidFill>
                <a:schemeClr val="tx1"/>
              </a:solidFill>
            </a:rPr>
            <a:t>ランキング１６位以内の選手は必須</a:t>
          </a:r>
          <a:endParaRPr kumimoji="1" lang="en-US" altLang="ja-JP" sz="1000" b="1">
            <a:solidFill>
              <a:schemeClr val="tx1"/>
            </a:solidFill>
          </a:endParaRPr>
        </a:p>
      </xdr:txBody>
    </xdr:sp>
    <xdr:clientData fPrintsWithSheet="0"/>
  </xdr:twoCellAnchor>
  <xdr:twoCellAnchor>
    <xdr:from>
      <xdr:col>7</xdr:col>
      <xdr:colOff>446942</xdr:colOff>
      <xdr:row>6</xdr:row>
      <xdr:rowOff>41030</xdr:rowOff>
    </xdr:from>
    <xdr:to>
      <xdr:col>11</xdr:col>
      <xdr:colOff>263769</xdr:colOff>
      <xdr:row>9</xdr:row>
      <xdr:rowOff>123092</xdr:rowOff>
    </xdr:to>
    <xdr:sp macro="" textlink="">
      <xdr:nvSpPr>
        <xdr:cNvPr id="13" name="角丸四角形吹き出し 3">
          <a:extLst>
            <a:ext uri="{FF2B5EF4-FFF2-40B4-BE49-F238E27FC236}">
              <a16:creationId xmlns:a16="http://schemas.microsoft.com/office/drawing/2014/main" id="{61AA9879-B017-420C-B477-3F1776CA35AF}"/>
            </a:ext>
          </a:extLst>
        </xdr:cNvPr>
        <xdr:cNvSpPr/>
      </xdr:nvSpPr>
      <xdr:spPr bwMode="auto">
        <a:xfrm>
          <a:off x="5276850" y="1664676"/>
          <a:ext cx="2255227" cy="1060939"/>
        </a:xfrm>
        <a:prstGeom prst="wedgeRoundRectCallout">
          <a:avLst>
            <a:gd name="adj1" fmla="val -71810"/>
            <a:gd name="adj2" fmla="val 75879"/>
            <a:gd name="adj3" fmla="val 16667"/>
          </a:avLst>
        </a:prstGeom>
        <a:solidFill>
          <a:srgbClr val="FF00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100" b="1">
              <a:solidFill>
                <a:srgbClr val="FFFF00"/>
              </a:solidFill>
            </a:rPr>
            <a:t>ランキングではなく、その選手が持っている</a:t>
          </a:r>
          <a:r>
            <a:rPr kumimoji="1" lang="ja-JP" altLang="en-US" sz="1400" b="1" u="sng">
              <a:solidFill>
                <a:srgbClr val="FFFF00"/>
              </a:solidFill>
            </a:rPr>
            <a:t>ポイントの値</a:t>
          </a:r>
          <a:endParaRPr kumimoji="1" lang="en-US" altLang="ja-JP" sz="1400" b="1" u="sng">
            <a:solidFill>
              <a:srgbClr val="FFFF00"/>
            </a:solidFill>
          </a:endParaRPr>
        </a:p>
        <a:p>
          <a:pPr algn="ctr"/>
          <a:r>
            <a:rPr kumimoji="1" lang="ja-JP" altLang="en-US" sz="1100" b="1">
              <a:solidFill>
                <a:schemeClr val="tx1"/>
              </a:solidFill>
            </a:rPr>
            <a:t>を入れてください。</a:t>
          </a:r>
          <a:endParaRPr kumimoji="1" lang="en-US" altLang="ja-JP" sz="1100" b="1">
            <a:solidFill>
              <a:schemeClr val="tx1"/>
            </a:solidFill>
          </a:endParaRPr>
        </a:p>
        <a:p>
          <a:pPr algn="ctr"/>
          <a:r>
            <a:rPr kumimoji="1" lang="ja-JP" altLang="en-US" sz="1100" b="1">
              <a:solidFill>
                <a:schemeClr val="tx1"/>
              </a:solidFill>
            </a:rPr>
            <a:t>高体連</a:t>
          </a:r>
          <a:r>
            <a:rPr kumimoji="1" lang="en-US" altLang="ja-JP" sz="1100" b="1">
              <a:solidFill>
                <a:schemeClr val="tx1"/>
              </a:solidFill>
            </a:rPr>
            <a:t>HP</a:t>
          </a:r>
          <a:r>
            <a:rPr kumimoji="1" lang="ja-JP" altLang="en-US" sz="1100" b="1">
              <a:solidFill>
                <a:schemeClr val="tx1"/>
              </a:solidFill>
            </a:rPr>
            <a:t>にあるポイントランキングに掲載されています。入力必須です</a:t>
          </a:r>
          <a:endParaRPr kumimoji="1" lang="en-US" altLang="ja-JP" sz="1100" b="1">
            <a:solidFill>
              <a:schemeClr val="tx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45720</xdr:rowOff>
    </xdr:from>
    <xdr:to>
      <xdr:col>0</xdr:col>
      <xdr:colOff>1036320</xdr:colOff>
      <xdr:row>4</xdr:row>
      <xdr:rowOff>53340</xdr:rowOff>
    </xdr:to>
    <xdr:sp macro="" textlink="">
      <xdr:nvSpPr>
        <xdr:cNvPr id="2" name="吹き出し: 四角形 1">
          <a:extLst>
            <a:ext uri="{FF2B5EF4-FFF2-40B4-BE49-F238E27FC236}">
              <a16:creationId xmlns:a16="http://schemas.microsoft.com/office/drawing/2014/main" id="{5544CF2D-5FE5-950A-10F6-FEF4C37CF9F7}"/>
            </a:ext>
          </a:extLst>
        </xdr:cNvPr>
        <xdr:cNvSpPr/>
      </xdr:nvSpPr>
      <xdr:spPr bwMode="auto">
        <a:xfrm>
          <a:off x="68580" y="45720"/>
          <a:ext cx="967740" cy="952500"/>
        </a:xfrm>
        <a:prstGeom prst="wedgeRectCallout">
          <a:avLst>
            <a:gd name="adj1" fmla="val 14600"/>
            <a:gd name="adj2" fmla="val 1367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ここに番号を入れれば右側に選手名が連動して出てきます</a:t>
          </a:r>
        </a:p>
      </xdr:txBody>
    </xdr:sp>
    <xdr:clientData/>
  </xdr:twoCellAnchor>
  <xdr:twoCellAnchor>
    <xdr:from>
      <xdr:col>0</xdr:col>
      <xdr:colOff>9524</xdr:colOff>
      <xdr:row>21</xdr:row>
      <xdr:rowOff>66675</xdr:rowOff>
    </xdr:from>
    <xdr:to>
      <xdr:col>0</xdr:col>
      <xdr:colOff>1171575</xdr:colOff>
      <xdr:row>27</xdr:row>
      <xdr:rowOff>76200</xdr:rowOff>
    </xdr:to>
    <xdr:sp macro="" textlink="">
      <xdr:nvSpPr>
        <xdr:cNvPr id="3" name="角丸四角形吹き出し 3">
          <a:extLst>
            <a:ext uri="{FF2B5EF4-FFF2-40B4-BE49-F238E27FC236}">
              <a16:creationId xmlns:a16="http://schemas.microsoft.com/office/drawing/2014/main" id="{E2932622-7FFB-44AA-969F-8EE1CF6B668E}"/>
            </a:ext>
          </a:extLst>
        </xdr:cNvPr>
        <xdr:cNvSpPr/>
      </xdr:nvSpPr>
      <xdr:spPr bwMode="auto">
        <a:xfrm>
          <a:off x="9524" y="6486525"/>
          <a:ext cx="1162051" cy="1066800"/>
        </a:xfrm>
        <a:prstGeom prst="wedgeRoundRectCallout">
          <a:avLst>
            <a:gd name="adj1" fmla="val -16361"/>
            <a:gd name="adj2" fmla="val -7456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en-US" altLang="ja-JP" sz="1000">
              <a:solidFill>
                <a:srgbClr val="FF0000"/>
              </a:solidFill>
            </a:rPr>
            <a:t>S</a:t>
          </a:r>
          <a:r>
            <a:rPr kumimoji="1" lang="ja-JP" altLang="en-US" sz="1000">
              <a:solidFill>
                <a:srgbClr val="FF0000"/>
              </a:solidFill>
            </a:rPr>
            <a:t>の</a:t>
          </a:r>
          <a:r>
            <a:rPr kumimoji="1" lang="en-US" altLang="ja-JP" sz="1000">
              <a:solidFill>
                <a:srgbClr val="FF0000"/>
              </a:solidFill>
            </a:rPr>
            <a:t>P</a:t>
          </a:r>
          <a:r>
            <a:rPr kumimoji="1" lang="ja-JP" altLang="en-US" sz="1000">
              <a:solidFill>
                <a:srgbClr val="FF0000"/>
              </a:solidFill>
            </a:rPr>
            <a:t>ランキング</a:t>
          </a:r>
          <a:r>
            <a:rPr kumimoji="1" lang="en-US" altLang="ja-JP" sz="1000">
              <a:solidFill>
                <a:srgbClr val="FF0000"/>
              </a:solidFill>
            </a:rPr>
            <a:t>16</a:t>
          </a:r>
          <a:r>
            <a:rPr kumimoji="1" lang="ja-JP" altLang="en-US" sz="1000">
              <a:solidFill>
                <a:srgbClr val="FF0000"/>
              </a:solidFill>
            </a:rPr>
            <a:t>位以内に入っていない選手は学校枠での出場となります</a:t>
          </a:r>
          <a:endParaRPr kumimoji="1" lang="en-US" altLang="ja-JP" sz="1000">
            <a:solidFill>
              <a:srgbClr val="FF0000"/>
            </a:solidFill>
          </a:endParaRPr>
        </a:p>
        <a:p>
          <a:pPr algn="ctr"/>
          <a:endParaRPr kumimoji="1" lang="en-US" altLang="ja-JP" sz="100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83820</xdr:rowOff>
    </xdr:from>
    <xdr:to>
      <xdr:col>1</xdr:col>
      <xdr:colOff>563880</xdr:colOff>
      <xdr:row>4</xdr:row>
      <xdr:rowOff>373380</xdr:rowOff>
    </xdr:to>
    <xdr:sp macro="" textlink="">
      <xdr:nvSpPr>
        <xdr:cNvPr id="5" name="吹き出し: 四角形 4">
          <a:extLst>
            <a:ext uri="{FF2B5EF4-FFF2-40B4-BE49-F238E27FC236}">
              <a16:creationId xmlns:a16="http://schemas.microsoft.com/office/drawing/2014/main" id="{814AC0FC-26AF-4E82-96F3-D68238E87C16}"/>
            </a:ext>
          </a:extLst>
        </xdr:cNvPr>
        <xdr:cNvSpPr/>
      </xdr:nvSpPr>
      <xdr:spPr bwMode="auto">
        <a:xfrm>
          <a:off x="30480" y="365760"/>
          <a:ext cx="1150620" cy="952500"/>
        </a:xfrm>
        <a:prstGeom prst="wedgeRectCallout">
          <a:avLst>
            <a:gd name="adj1" fmla="val -3280"/>
            <a:gd name="adj2" fmla="val 663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この下のセルに番号を入れれば右側に選手名が連動して出てきます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3B65B930-7E2F-4B4B-B559-A84A9325B162}"/>
            </a:ext>
          </a:extLst>
        </xdr:cNvPr>
        <xdr:cNvSpPr/>
      </xdr:nvSpPr>
      <xdr:spPr bwMode="auto">
        <a:xfrm>
          <a:off x="63062" y="254548"/>
          <a:ext cx="1109827" cy="304471"/>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CA3976F9-2DDF-4D2D-86E2-F57B70DADD45}"/>
            </a:ext>
          </a:extLst>
        </xdr:cNvPr>
        <xdr:cNvSpPr/>
      </xdr:nvSpPr>
      <xdr:spPr bwMode="auto">
        <a:xfrm>
          <a:off x="1895476" y="2258082"/>
          <a:ext cx="627992" cy="323193"/>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478220</xdr:colOff>
      <xdr:row>8</xdr:row>
      <xdr:rowOff>36786</xdr:rowOff>
    </xdr:from>
    <xdr:to>
      <xdr:col>6</xdr:col>
      <xdr:colOff>541283</xdr:colOff>
      <xdr:row>9</xdr:row>
      <xdr:rowOff>5256</xdr:rowOff>
    </xdr:to>
    <xdr:sp macro="" textlink="">
      <xdr:nvSpPr>
        <xdr:cNvPr id="4" name="角丸四角形吹き出し 3">
          <a:extLst>
            <a:ext uri="{FF2B5EF4-FFF2-40B4-BE49-F238E27FC236}">
              <a16:creationId xmlns:a16="http://schemas.microsoft.com/office/drawing/2014/main" id="{BD20ACD9-332A-4ACF-AC14-8841B10B69B4}"/>
            </a:ext>
          </a:extLst>
        </xdr:cNvPr>
        <xdr:cNvSpPr/>
      </xdr:nvSpPr>
      <xdr:spPr bwMode="auto">
        <a:xfrm>
          <a:off x="2396358" y="2243958"/>
          <a:ext cx="2511973" cy="352098"/>
        </a:xfrm>
        <a:prstGeom prst="wedgeRoundRectCallout">
          <a:avLst>
            <a:gd name="adj1" fmla="val -21200"/>
            <a:gd name="adj2" fmla="val 8098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西暦で入力。</a:t>
          </a:r>
          <a:r>
            <a:rPr kumimoji="1" lang="en-US" altLang="ja-JP" sz="800">
              <a:solidFill>
                <a:srgbClr val="FF0000"/>
              </a:solidFill>
            </a:rPr>
            <a:t>2000/01/01</a:t>
          </a:r>
          <a:r>
            <a:rPr kumimoji="1" lang="ja-JP" altLang="en-US" sz="800">
              <a:solidFill>
                <a:srgbClr val="FF0000"/>
              </a:solidFill>
            </a:rPr>
            <a:t>のように入力すると、</a:t>
          </a:r>
          <a:r>
            <a:rPr kumimoji="1" lang="en-US" altLang="ja-JP" sz="800">
              <a:solidFill>
                <a:srgbClr val="FF0000"/>
              </a:solidFill>
            </a:rPr>
            <a:t>2000</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1</a:t>
          </a:r>
          <a:r>
            <a:rPr kumimoji="1" lang="ja-JP" altLang="en-US" sz="800">
              <a:solidFill>
                <a:srgbClr val="FF0000"/>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DF3EEC3F-E4FB-4DAF-9D21-03A6C469B551}"/>
            </a:ext>
          </a:extLst>
        </xdr:cNvPr>
        <xdr:cNvSpPr/>
      </xdr:nvSpPr>
      <xdr:spPr bwMode="auto">
        <a:xfrm>
          <a:off x="510738" y="2242317"/>
          <a:ext cx="1316420" cy="354724"/>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CB26F33D-DE33-4843-9A07-9738798995CF}"/>
            </a:ext>
          </a:extLst>
        </xdr:cNvPr>
        <xdr:cNvSpPr/>
      </xdr:nvSpPr>
      <xdr:spPr bwMode="auto">
        <a:xfrm>
          <a:off x="1685268" y="349142"/>
          <a:ext cx="2272862" cy="212506"/>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C8BDBE3C-0D36-40BA-A844-834BADA87680}"/>
            </a:ext>
          </a:extLst>
        </xdr:cNvPr>
        <xdr:cNvSpPr/>
      </xdr:nvSpPr>
      <xdr:spPr bwMode="auto">
        <a:xfrm>
          <a:off x="1341054" y="1071726"/>
          <a:ext cx="15975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0</xdr:colOff>
      <xdr:row>7</xdr:row>
      <xdr:rowOff>126124</xdr:rowOff>
    </xdr:to>
    <xdr:sp macro="" textlink="">
      <xdr:nvSpPr>
        <xdr:cNvPr id="8" name="角丸四角形吹き出し 3">
          <a:extLst>
            <a:ext uri="{FF2B5EF4-FFF2-40B4-BE49-F238E27FC236}">
              <a16:creationId xmlns:a16="http://schemas.microsoft.com/office/drawing/2014/main" id="{980BFE3D-6807-4B71-B928-7847C6B3954A}"/>
            </a:ext>
          </a:extLst>
        </xdr:cNvPr>
        <xdr:cNvSpPr/>
      </xdr:nvSpPr>
      <xdr:spPr bwMode="auto">
        <a:xfrm>
          <a:off x="2201589" y="1676729"/>
          <a:ext cx="2112906" cy="354395"/>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9</xdr:col>
      <xdr:colOff>55178</xdr:colOff>
      <xdr:row>10</xdr:row>
      <xdr:rowOff>56493</xdr:rowOff>
    </xdr:from>
    <xdr:ext cx="3291052" cy="853966"/>
    <xdr:sp macro="" textlink="">
      <xdr:nvSpPr>
        <xdr:cNvPr id="9" name="テキスト ボックス 8">
          <a:extLst>
            <a:ext uri="{FF2B5EF4-FFF2-40B4-BE49-F238E27FC236}">
              <a16:creationId xmlns:a16="http://schemas.microsoft.com/office/drawing/2014/main" id="{A49FA5A3-5D26-4779-B7CB-E937EB11742D}"/>
            </a:ext>
          </a:extLst>
        </xdr:cNvPr>
        <xdr:cNvSpPr txBox="1"/>
      </xdr:nvSpPr>
      <xdr:spPr>
        <a:xfrm>
          <a:off x="6251026" y="3030921"/>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9</xdr:col>
      <xdr:colOff>82767</xdr:colOff>
      <xdr:row>16</xdr:row>
      <xdr:rowOff>34160</xdr:rowOff>
    </xdr:from>
    <xdr:ext cx="3578774" cy="1785444"/>
    <xdr:sp macro="" textlink="">
      <xdr:nvSpPr>
        <xdr:cNvPr id="10" name="テキスト ボックス 9">
          <a:extLst>
            <a:ext uri="{FF2B5EF4-FFF2-40B4-BE49-F238E27FC236}">
              <a16:creationId xmlns:a16="http://schemas.microsoft.com/office/drawing/2014/main" id="{A217BD4F-2598-467E-A274-62B684F42BE5}"/>
            </a:ext>
          </a:extLst>
        </xdr:cNvPr>
        <xdr:cNvSpPr txBox="1"/>
      </xdr:nvSpPr>
      <xdr:spPr>
        <a:xfrm>
          <a:off x="6278615" y="4022836"/>
          <a:ext cx="3578774" cy="178544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strike="dblStrike" baseline="0"/>
            <a:t>※</a:t>
          </a:r>
          <a:r>
            <a:rPr kumimoji="1" lang="ja-JP" altLang="en-US" sz="1100" strike="dblStrike" baseline="0"/>
            <a:t>姓・名が２文字なら，間に全角スペースを入れて下さい。</a:t>
          </a:r>
          <a:endParaRPr kumimoji="1" lang="en-US" altLang="ja-JP" sz="1100" strike="dblStrike" baseline="0"/>
        </a:p>
        <a:p>
          <a:pPr algn="l"/>
          <a:r>
            <a:rPr kumimoji="1" lang="en-US" altLang="ja-JP" sz="1100" strike="dblStrike" baseline="0"/>
            <a:t>※</a:t>
          </a:r>
          <a:r>
            <a:rPr kumimoji="1" lang="ja-JP" altLang="en-US" sz="1100" strike="dblStrike" baseline="0"/>
            <a:t>３文字（４文字）はスペー</a:t>
          </a:r>
          <a:r>
            <a:rPr kumimoji="1" lang="ja-JP" altLang="ja-JP" sz="1100" strike="dblStrike" baseline="0">
              <a:solidFill>
                <a:schemeClr val="tx1"/>
              </a:solidFill>
              <a:effectLst/>
              <a:latin typeface="+mn-lt"/>
              <a:ea typeface="+mn-ea"/>
              <a:cs typeface="+mn-cs"/>
            </a:rPr>
            <a:t>スなしで入れて下さい。</a:t>
          </a:r>
          <a:endParaRPr kumimoji="1" lang="en-US" altLang="ja-JP" sz="1100" strike="dblStrike" baseline="0"/>
        </a:p>
        <a:p>
          <a:pPr algn="l"/>
          <a:r>
            <a:rPr kumimoji="1" lang="en-US" altLang="ja-JP" sz="1100" strike="dblStrike" baseline="0"/>
            <a:t>※</a:t>
          </a:r>
          <a:r>
            <a:rPr kumimoji="1" lang="ja-JP" altLang="en-US" sz="1100" strike="dblStrike" baseline="0"/>
            <a:t>姓が１文字なら，後に２つ全角スペースを，名が１文字なら，前に２つ全角スペースを入れて下さい。</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endParaRPr lang="en-US" altLang="ja-JP" sz="1100" b="0" i="0" u="none" strike="dblStrike" baseline="0">
            <a:solidFill>
              <a:schemeClr val="tx1"/>
            </a:solidFill>
            <a:effectLst/>
            <a:latin typeface="+mn-lt"/>
            <a:ea typeface="+mn-ea"/>
            <a:cs typeface="+mn-cs"/>
          </a:endParaRPr>
        </a:p>
        <a:p>
          <a:pPr algn="l"/>
          <a:r>
            <a:rPr lang="ja-JP" altLang="en-US" strike="dblStrike" baseline="0"/>
            <a:t> </a:t>
          </a:r>
          <a:r>
            <a:rPr lang="ja-JP" altLang="en-US" sz="1100" b="0" i="0" u="none" strike="dblStrike" baseline="0">
              <a:solidFill>
                <a:schemeClr val="tx1"/>
              </a:solidFill>
              <a:effectLst/>
              <a:latin typeface="+mn-lt"/>
              <a:ea typeface="+mn-ea"/>
              <a:cs typeface="+mn-cs"/>
            </a:rPr>
            <a:t>（例）</a:t>
          </a:r>
          <a:r>
            <a:rPr lang="ja-JP" altLang="en-US" strike="dblStrike" baseline="0"/>
            <a:t> </a:t>
          </a:r>
          <a:r>
            <a:rPr lang="ja-JP" altLang="en-US" sz="1100" b="0" i="0" u="none" strike="dblStrike" baseline="0">
              <a:solidFill>
                <a:schemeClr val="tx1"/>
              </a:solidFill>
              <a:effectLst/>
              <a:latin typeface="+mn-lt"/>
              <a:ea typeface="+mn-ea"/>
              <a:cs typeface="+mn-cs"/>
            </a:rPr>
            <a:t>宮城　太郎　→</a:t>
          </a:r>
          <a:r>
            <a:rPr lang="ja-JP" altLang="en-US" strike="dblStrike" baseline="0"/>
            <a:t> </a:t>
          </a:r>
          <a:r>
            <a:rPr lang="ja-JP" altLang="en-US" sz="1100" b="0" i="0" u="none" strike="dblStrike" baseline="0">
              <a:solidFill>
                <a:schemeClr val="tx1"/>
              </a:solidFill>
              <a:effectLst/>
              <a:latin typeface="+mn-lt"/>
              <a:ea typeface="+mn-ea"/>
              <a:cs typeface="+mn-cs"/>
            </a:rPr>
            <a:t>宮□城</a:t>
          </a:r>
          <a:r>
            <a:rPr lang="ja-JP" altLang="en-US" strike="dblStrike" baseline="0"/>
            <a:t> 　</a:t>
          </a:r>
          <a:r>
            <a:rPr lang="ja-JP" altLang="en-US" sz="1100" b="0" i="0" u="none" strike="dblStrike" baseline="0">
              <a:solidFill>
                <a:schemeClr val="tx1"/>
              </a:solidFill>
              <a:effectLst/>
              <a:latin typeface="+mn-lt"/>
              <a:ea typeface="+mn-ea"/>
              <a:cs typeface="+mn-cs"/>
            </a:rPr>
            <a:t>太□郎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ja-JP" sz="1100" b="0" i="0" strike="dblStrike" baseline="0">
              <a:solidFill>
                <a:schemeClr val="tx1"/>
              </a:solidFill>
              <a:effectLst/>
              <a:latin typeface="+mn-lt"/>
              <a:ea typeface="+mn-ea"/>
              <a:cs typeface="+mn-cs"/>
            </a:rPr>
            <a:t>□は</a:t>
          </a:r>
          <a:endParaRPr lang="en-US" altLang="ja-JP" strike="dblStrike" baseline="0"/>
        </a:p>
        <a:p>
          <a:pPr algn="l"/>
          <a:r>
            <a:rPr lang="ja-JP" altLang="en-US" sz="1100" b="0" i="0" u="none" strike="dblStrike" baseline="0">
              <a:solidFill>
                <a:schemeClr val="tx1"/>
              </a:solidFill>
              <a:effectLst/>
              <a:latin typeface="+mn-lt"/>
              <a:ea typeface="+mn-ea"/>
              <a:cs typeface="+mn-cs"/>
            </a:rPr>
            <a:t>　　　　　泉　次郎　 →</a:t>
          </a:r>
          <a:r>
            <a:rPr lang="ja-JP" altLang="en-US" strike="dblStrike" baseline="0"/>
            <a:t> </a:t>
          </a:r>
          <a:r>
            <a:rPr lang="ja-JP" altLang="en-US" sz="1100" b="0" i="0" u="none" strike="dblStrike" baseline="0">
              <a:solidFill>
                <a:schemeClr val="tx1"/>
              </a:solidFill>
              <a:effectLst/>
              <a:latin typeface="+mn-lt"/>
              <a:ea typeface="+mn-ea"/>
              <a:cs typeface="+mn-cs"/>
            </a:rPr>
            <a:t>泉□□</a:t>
          </a:r>
          <a:r>
            <a:rPr lang="ja-JP" altLang="en-US" strike="dblStrike" baseline="0"/>
            <a:t> 　</a:t>
          </a:r>
          <a:r>
            <a:rPr lang="ja-JP" altLang="en-US" sz="1100" b="0" i="0" u="none" strike="dblStrike" baseline="0">
              <a:solidFill>
                <a:schemeClr val="tx1"/>
              </a:solidFill>
              <a:effectLst/>
              <a:latin typeface="+mn-lt"/>
              <a:ea typeface="+mn-ea"/>
              <a:cs typeface="+mn-cs"/>
            </a:rPr>
            <a:t>次□郎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ja-JP" sz="1100" b="0" i="0" strike="dblStrike" baseline="0">
              <a:solidFill>
                <a:schemeClr val="tx1"/>
              </a:solidFill>
              <a:effectLst/>
              <a:latin typeface="+mn-lt"/>
              <a:ea typeface="+mn-ea"/>
              <a:cs typeface="+mn-cs"/>
            </a:rPr>
            <a:t>スペースの意味</a:t>
          </a:r>
          <a:r>
            <a:rPr lang="ja-JP" altLang="en-US" strike="dblStrike" baseline="0"/>
            <a:t> </a:t>
          </a:r>
          <a:endParaRPr lang="en-US" altLang="ja-JP" strike="dblStrike" baseline="0"/>
        </a:p>
        <a:p>
          <a:pPr algn="l"/>
          <a:r>
            <a:rPr lang="ja-JP" altLang="en-US" sz="1100" b="0" i="0" u="none" strike="dblStrike" baseline="0">
              <a:solidFill>
                <a:schemeClr val="tx1"/>
              </a:solidFill>
              <a:effectLst/>
              <a:latin typeface="+mn-lt"/>
              <a:ea typeface="+mn-ea"/>
              <a:cs typeface="+mn-cs"/>
            </a:rPr>
            <a:t>　　青葉山　桜　　  →</a:t>
          </a:r>
          <a:r>
            <a:rPr lang="ja-JP" altLang="en-US" strike="dblStrike" baseline="0"/>
            <a:t> </a:t>
          </a:r>
          <a:r>
            <a:rPr lang="ja-JP" altLang="en-US" sz="1100" b="0" i="0" u="none" strike="dblStrike" baseline="0">
              <a:solidFill>
                <a:schemeClr val="tx1"/>
              </a:solidFill>
              <a:effectLst/>
              <a:latin typeface="+mn-lt"/>
              <a:ea typeface="+mn-ea"/>
              <a:cs typeface="+mn-cs"/>
            </a:rPr>
            <a:t>青葉山</a:t>
          </a:r>
          <a:r>
            <a:rPr lang="ja-JP" altLang="en-US" strike="dblStrike" baseline="0"/>
            <a:t> 　</a:t>
          </a:r>
          <a:r>
            <a:rPr lang="ja-JP" altLang="en-US" sz="1100" b="0" i="0" u="none" strike="dblStrike" baseline="0">
              <a:solidFill>
                <a:schemeClr val="tx1"/>
              </a:solidFill>
              <a:effectLst/>
              <a:latin typeface="+mn-lt"/>
              <a:ea typeface="+mn-ea"/>
              <a:cs typeface="+mn-cs"/>
            </a:rPr>
            <a:t>□□桜</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endParaRPr kumimoji="1" lang="en-US" altLang="ja-JP" sz="1100" strike="dblStrike" baseline="0"/>
        </a:p>
        <a:p>
          <a:pPr algn="l"/>
          <a:endParaRPr kumimoji="1" lang="en-US" altLang="ja-JP" sz="1100"/>
        </a:p>
        <a:p>
          <a:pPr algn="l"/>
          <a:r>
            <a:rPr kumimoji="1" lang="en-US" altLang="ja-JP" sz="1100"/>
            <a:t>※</a:t>
          </a:r>
          <a:r>
            <a:rPr kumimoji="1" lang="ja-JP" altLang="en-US" sz="1100"/>
            <a:t>生年月日は　</a:t>
          </a:r>
          <a:r>
            <a:rPr kumimoji="1" lang="en-US" altLang="ja-JP" sz="1100"/>
            <a:t>2001/12/24</a:t>
          </a:r>
          <a:r>
            <a:rPr kumimoji="1" lang="ja-JP" altLang="en-US" sz="1100"/>
            <a:t>　のように入力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6F7F-F3C8-44D5-A580-7C13D19EC469}">
  <sheetPr>
    <tabColor theme="3" tint="0.59999389629810485"/>
  </sheetPr>
  <dimension ref="A1:P60"/>
  <sheetViews>
    <sheetView view="pageBreakPreview" topLeftCell="A5" zoomScaleNormal="100" zoomScaleSheetLayoutView="100" workbookViewId="0">
      <selection activeCell="C8" sqref="C8"/>
    </sheetView>
  </sheetViews>
  <sheetFormatPr defaultRowHeight="13.2" x14ac:dyDescent="0.2"/>
  <cols>
    <col min="1" max="1" width="5.88671875" customWidth="1"/>
    <col min="2" max="3" width="11" customWidth="1"/>
    <col min="4" max="4" width="10" customWidth="1"/>
    <col min="5" max="5" width="17.6640625" customWidth="1"/>
    <col min="6" max="6" width="5.88671875" customWidth="1"/>
    <col min="257" max="257" width="4.88671875" customWidth="1"/>
    <col min="261" max="261" width="13.77734375" customWidth="1"/>
    <col min="262" max="262" width="2.6640625" customWidth="1"/>
    <col min="513" max="513" width="4.88671875" customWidth="1"/>
    <col min="517" max="517" width="13.77734375" customWidth="1"/>
    <col min="518" max="518" width="2.6640625" customWidth="1"/>
    <col min="769" max="769" width="4.88671875" customWidth="1"/>
    <col min="773" max="773" width="13.77734375" customWidth="1"/>
    <col min="774" max="774" width="2.6640625" customWidth="1"/>
    <col min="1025" max="1025" width="4.88671875" customWidth="1"/>
    <col min="1029" max="1029" width="13.77734375" customWidth="1"/>
    <col min="1030" max="1030" width="2.6640625" customWidth="1"/>
    <col min="1281" max="1281" width="4.88671875" customWidth="1"/>
    <col min="1285" max="1285" width="13.77734375" customWidth="1"/>
    <col min="1286" max="1286" width="2.6640625" customWidth="1"/>
    <col min="1537" max="1537" width="4.88671875" customWidth="1"/>
    <col min="1541" max="1541" width="13.77734375" customWidth="1"/>
    <col min="1542" max="1542" width="2.6640625" customWidth="1"/>
    <col min="1793" max="1793" width="4.88671875" customWidth="1"/>
    <col min="1797" max="1797" width="13.77734375" customWidth="1"/>
    <col min="1798" max="1798" width="2.6640625" customWidth="1"/>
    <col min="2049" max="2049" width="4.88671875" customWidth="1"/>
    <col min="2053" max="2053" width="13.77734375" customWidth="1"/>
    <col min="2054" max="2054" width="2.6640625" customWidth="1"/>
    <col min="2305" max="2305" width="4.88671875" customWidth="1"/>
    <col min="2309" max="2309" width="13.77734375" customWidth="1"/>
    <col min="2310" max="2310" width="2.6640625" customWidth="1"/>
    <col min="2561" max="2561" width="4.88671875" customWidth="1"/>
    <col min="2565" max="2565" width="13.77734375" customWidth="1"/>
    <col min="2566" max="2566" width="2.6640625" customWidth="1"/>
    <col min="2817" max="2817" width="4.88671875" customWidth="1"/>
    <col min="2821" max="2821" width="13.77734375" customWidth="1"/>
    <col min="2822" max="2822" width="2.6640625" customWidth="1"/>
    <col min="3073" max="3073" width="4.88671875" customWidth="1"/>
    <col min="3077" max="3077" width="13.77734375" customWidth="1"/>
    <col min="3078" max="3078" width="2.6640625" customWidth="1"/>
    <col min="3329" max="3329" width="4.88671875" customWidth="1"/>
    <col min="3333" max="3333" width="13.77734375" customWidth="1"/>
    <col min="3334" max="3334" width="2.6640625" customWidth="1"/>
    <col min="3585" max="3585" width="4.88671875" customWidth="1"/>
    <col min="3589" max="3589" width="13.77734375" customWidth="1"/>
    <col min="3590" max="3590" width="2.6640625" customWidth="1"/>
    <col min="3841" max="3841" width="4.88671875" customWidth="1"/>
    <col min="3845" max="3845" width="13.77734375" customWidth="1"/>
    <col min="3846" max="3846" width="2.6640625" customWidth="1"/>
    <col min="4097" max="4097" width="4.88671875" customWidth="1"/>
    <col min="4101" max="4101" width="13.77734375" customWidth="1"/>
    <col min="4102" max="4102" width="2.6640625" customWidth="1"/>
    <col min="4353" max="4353" width="4.88671875" customWidth="1"/>
    <col min="4357" max="4357" width="13.77734375" customWidth="1"/>
    <col min="4358" max="4358" width="2.6640625" customWidth="1"/>
    <col min="4609" max="4609" width="4.88671875" customWidth="1"/>
    <col min="4613" max="4613" width="13.77734375" customWidth="1"/>
    <col min="4614" max="4614" width="2.6640625" customWidth="1"/>
    <col min="4865" max="4865" width="4.88671875" customWidth="1"/>
    <col min="4869" max="4869" width="13.77734375" customWidth="1"/>
    <col min="4870" max="4870" width="2.6640625" customWidth="1"/>
    <col min="5121" max="5121" width="4.88671875" customWidth="1"/>
    <col min="5125" max="5125" width="13.77734375" customWidth="1"/>
    <col min="5126" max="5126" width="2.6640625" customWidth="1"/>
    <col min="5377" max="5377" width="4.88671875" customWidth="1"/>
    <col min="5381" max="5381" width="13.77734375" customWidth="1"/>
    <col min="5382" max="5382" width="2.6640625" customWidth="1"/>
    <col min="5633" max="5633" width="4.88671875" customWidth="1"/>
    <col min="5637" max="5637" width="13.77734375" customWidth="1"/>
    <col min="5638" max="5638" width="2.6640625" customWidth="1"/>
    <col min="5889" max="5889" width="4.88671875" customWidth="1"/>
    <col min="5893" max="5893" width="13.77734375" customWidth="1"/>
    <col min="5894" max="5894" width="2.6640625" customWidth="1"/>
    <col min="6145" max="6145" width="4.88671875" customWidth="1"/>
    <col min="6149" max="6149" width="13.77734375" customWidth="1"/>
    <col min="6150" max="6150" width="2.6640625" customWidth="1"/>
    <col min="6401" max="6401" width="4.88671875" customWidth="1"/>
    <col min="6405" max="6405" width="13.77734375" customWidth="1"/>
    <col min="6406" max="6406" width="2.6640625" customWidth="1"/>
    <col min="6657" max="6657" width="4.88671875" customWidth="1"/>
    <col min="6661" max="6661" width="13.77734375" customWidth="1"/>
    <col min="6662" max="6662" width="2.6640625" customWidth="1"/>
    <col min="6913" max="6913" width="4.88671875" customWidth="1"/>
    <col min="6917" max="6917" width="13.77734375" customWidth="1"/>
    <col min="6918" max="6918" width="2.6640625" customWidth="1"/>
    <col min="7169" max="7169" width="4.88671875" customWidth="1"/>
    <col min="7173" max="7173" width="13.77734375" customWidth="1"/>
    <col min="7174" max="7174" width="2.6640625" customWidth="1"/>
    <col min="7425" max="7425" width="4.88671875" customWidth="1"/>
    <col min="7429" max="7429" width="13.77734375" customWidth="1"/>
    <col min="7430" max="7430" width="2.6640625" customWidth="1"/>
    <col min="7681" max="7681" width="4.88671875" customWidth="1"/>
    <col min="7685" max="7685" width="13.77734375" customWidth="1"/>
    <col min="7686" max="7686" width="2.6640625" customWidth="1"/>
    <col min="7937" max="7937" width="4.88671875" customWidth="1"/>
    <col min="7941" max="7941" width="13.77734375" customWidth="1"/>
    <col min="7942" max="7942" width="2.6640625" customWidth="1"/>
    <col min="8193" max="8193" width="4.88671875" customWidth="1"/>
    <col min="8197" max="8197" width="13.77734375" customWidth="1"/>
    <col min="8198" max="8198" width="2.6640625" customWidth="1"/>
    <col min="8449" max="8449" width="4.88671875" customWidth="1"/>
    <col min="8453" max="8453" width="13.77734375" customWidth="1"/>
    <col min="8454" max="8454" width="2.6640625" customWidth="1"/>
    <col min="8705" max="8705" width="4.88671875" customWidth="1"/>
    <col min="8709" max="8709" width="13.77734375" customWidth="1"/>
    <col min="8710" max="8710" width="2.6640625" customWidth="1"/>
    <col min="8961" max="8961" width="4.88671875" customWidth="1"/>
    <col min="8965" max="8965" width="13.77734375" customWidth="1"/>
    <col min="8966" max="8966" width="2.6640625" customWidth="1"/>
    <col min="9217" max="9217" width="4.88671875" customWidth="1"/>
    <col min="9221" max="9221" width="13.77734375" customWidth="1"/>
    <col min="9222" max="9222" width="2.6640625" customWidth="1"/>
    <col min="9473" max="9473" width="4.88671875" customWidth="1"/>
    <col min="9477" max="9477" width="13.77734375" customWidth="1"/>
    <col min="9478" max="9478" width="2.6640625" customWidth="1"/>
    <col min="9729" max="9729" width="4.88671875" customWidth="1"/>
    <col min="9733" max="9733" width="13.77734375" customWidth="1"/>
    <col min="9734" max="9734" width="2.6640625" customWidth="1"/>
    <col min="9985" max="9985" width="4.88671875" customWidth="1"/>
    <col min="9989" max="9989" width="13.77734375" customWidth="1"/>
    <col min="9990" max="9990" width="2.6640625" customWidth="1"/>
    <col min="10241" max="10241" width="4.88671875" customWidth="1"/>
    <col min="10245" max="10245" width="13.77734375" customWidth="1"/>
    <col min="10246" max="10246" width="2.6640625" customWidth="1"/>
    <col min="10497" max="10497" width="4.88671875" customWidth="1"/>
    <col min="10501" max="10501" width="13.77734375" customWidth="1"/>
    <col min="10502" max="10502" width="2.6640625" customWidth="1"/>
    <col min="10753" max="10753" width="4.88671875" customWidth="1"/>
    <col min="10757" max="10757" width="13.77734375" customWidth="1"/>
    <col min="10758" max="10758" width="2.6640625" customWidth="1"/>
    <col min="11009" max="11009" width="4.88671875" customWidth="1"/>
    <col min="11013" max="11013" width="13.77734375" customWidth="1"/>
    <col min="11014" max="11014" width="2.6640625" customWidth="1"/>
    <col min="11265" max="11265" width="4.88671875" customWidth="1"/>
    <col min="11269" max="11269" width="13.77734375" customWidth="1"/>
    <col min="11270" max="11270" width="2.6640625" customWidth="1"/>
    <col min="11521" max="11521" width="4.88671875" customWidth="1"/>
    <col min="11525" max="11525" width="13.77734375" customWidth="1"/>
    <col min="11526" max="11526" width="2.6640625" customWidth="1"/>
    <col min="11777" max="11777" width="4.88671875" customWidth="1"/>
    <col min="11781" max="11781" width="13.77734375" customWidth="1"/>
    <col min="11782" max="11782" width="2.6640625" customWidth="1"/>
    <col min="12033" max="12033" width="4.88671875" customWidth="1"/>
    <col min="12037" max="12037" width="13.77734375" customWidth="1"/>
    <col min="12038" max="12038" width="2.6640625" customWidth="1"/>
    <col min="12289" max="12289" width="4.88671875" customWidth="1"/>
    <col min="12293" max="12293" width="13.77734375" customWidth="1"/>
    <col min="12294" max="12294" width="2.6640625" customWidth="1"/>
    <col min="12545" max="12545" width="4.88671875" customWidth="1"/>
    <col min="12549" max="12549" width="13.77734375" customWidth="1"/>
    <col min="12550" max="12550" width="2.6640625" customWidth="1"/>
    <col min="12801" max="12801" width="4.88671875" customWidth="1"/>
    <col min="12805" max="12805" width="13.77734375" customWidth="1"/>
    <col min="12806" max="12806" width="2.6640625" customWidth="1"/>
    <col min="13057" max="13057" width="4.88671875" customWidth="1"/>
    <col min="13061" max="13061" width="13.77734375" customWidth="1"/>
    <col min="13062" max="13062" width="2.6640625" customWidth="1"/>
    <col min="13313" max="13313" width="4.88671875" customWidth="1"/>
    <col min="13317" max="13317" width="13.77734375" customWidth="1"/>
    <col min="13318" max="13318" width="2.6640625" customWidth="1"/>
    <col min="13569" max="13569" width="4.88671875" customWidth="1"/>
    <col min="13573" max="13573" width="13.77734375" customWidth="1"/>
    <col min="13574" max="13574" width="2.6640625" customWidth="1"/>
    <col min="13825" max="13825" width="4.88671875" customWidth="1"/>
    <col min="13829" max="13829" width="13.77734375" customWidth="1"/>
    <col min="13830" max="13830" width="2.6640625" customWidth="1"/>
    <col min="14081" max="14081" width="4.88671875" customWidth="1"/>
    <col min="14085" max="14085" width="13.77734375" customWidth="1"/>
    <col min="14086" max="14086" width="2.6640625" customWidth="1"/>
    <col min="14337" max="14337" width="4.88671875" customWidth="1"/>
    <col min="14341" max="14341" width="13.77734375" customWidth="1"/>
    <col min="14342" max="14342" width="2.6640625" customWidth="1"/>
    <col min="14593" max="14593" width="4.88671875" customWidth="1"/>
    <col min="14597" max="14597" width="13.77734375" customWidth="1"/>
    <col min="14598" max="14598" width="2.6640625" customWidth="1"/>
    <col min="14849" max="14849" width="4.88671875" customWidth="1"/>
    <col min="14853" max="14853" width="13.77734375" customWidth="1"/>
    <col min="14854" max="14854" width="2.6640625" customWidth="1"/>
    <col min="15105" max="15105" width="4.88671875" customWidth="1"/>
    <col min="15109" max="15109" width="13.77734375" customWidth="1"/>
    <col min="15110" max="15110" width="2.6640625" customWidth="1"/>
    <col min="15361" max="15361" width="4.88671875" customWidth="1"/>
    <col min="15365" max="15365" width="13.77734375" customWidth="1"/>
    <col min="15366" max="15366" width="2.6640625" customWidth="1"/>
    <col min="15617" max="15617" width="4.88671875" customWidth="1"/>
    <col min="15621" max="15621" width="13.77734375" customWidth="1"/>
    <col min="15622" max="15622" width="2.6640625" customWidth="1"/>
    <col min="15873" max="15873" width="4.88671875" customWidth="1"/>
    <col min="15877" max="15877" width="13.77734375" customWidth="1"/>
    <col min="15878" max="15878" width="2.6640625" customWidth="1"/>
    <col min="16129" max="16129" width="4.88671875" customWidth="1"/>
    <col min="16133" max="16133" width="13.77734375" customWidth="1"/>
    <col min="16134" max="16134" width="2.6640625" customWidth="1"/>
  </cols>
  <sheetData>
    <row r="1" spans="1:11" ht="14.4" x14ac:dyDescent="0.2">
      <c r="A1" s="40" t="s">
        <v>135</v>
      </c>
      <c r="B1" s="41"/>
      <c r="C1" s="41"/>
      <c r="D1" s="41"/>
      <c r="E1" s="41"/>
    </row>
    <row r="2" spans="1:11" ht="15" thickBot="1" x14ac:dyDescent="0.25">
      <c r="B2" s="134" t="s">
        <v>136</v>
      </c>
      <c r="C2" s="134"/>
      <c r="D2" s="134"/>
    </row>
    <row r="3" spans="1:11" ht="24" customHeight="1" x14ac:dyDescent="0.2">
      <c r="B3" s="30"/>
      <c r="C3" s="30"/>
      <c r="D3" s="30"/>
      <c r="H3" s="135" t="s">
        <v>127</v>
      </c>
      <c r="I3" s="136"/>
      <c r="J3" s="82" t="s">
        <v>98</v>
      </c>
      <c r="K3" s="83"/>
    </row>
    <row r="4" spans="1:11" ht="27" thickBot="1" x14ac:dyDescent="0.25">
      <c r="A4" s="45" t="s">
        <v>95</v>
      </c>
      <c r="B4" s="55">
        <v>1</v>
      </c>
      <c r="C4" s="57" t="str">
        <f>IF(B4&lt;&gt;0,VLOOKUP($B$4,学校名一覧!$A$2:$C$35,2),"")</f>
        <v>宮城県仙台第一高等学校</v>
      </c>
      <c r="D4" s="44"/>
      <c r="E4" s="2" t="str">
        <f>IF(B4&lt;&gt;0,VLOOKUP($B$4,学校名一覧!$A$2:$C$35,3),"")</f>
        <v>仙台一</v>
      </c>
      <c r="H4" s="80">
        <v>1200</v>
      </c>
      <c r="I4" s="81" t="s">
        <v>125</v>
      </c>
      <c r="J4" s="80">
        <f>COUNTIF($B$11:$B$60,"*")</f>
        <v>4</v>
      </c>
      <c r="K4" s="81" t="s">
        <v>96</v>
      </c>
    </row>
    <row r="5" spans="1:11" ht="23.4" customHeight="1" x14ac:dyDescent="0.2">
      <c r="A5" s="45" t="s">
        <v>99</v>
      </c>
      <c r="B5" s="56" t="s">
        <v>87</v>
      </c>
      <c r="C5" s="4"/>
      <c r="D5" s="4"/>
      <c r="E5" s="4"/>
      <c r="H5" s="139" t="str">
        <f>"①合計振込参加費"&amp;H4&amp;"円×"&amp;J4&amp;"人"</f>
        <v>①合計振込参加費1200円×4人</v>
      </c>
      <c r="I5" s="139"/>
      <c r="J5" s="42">
        <f>J4*H4</f>
        <v>4800</v>
      </c>
      <c r="K5" s="42" t="s">
        <v>97</v>
      </c>
    </row>
    <row r="6" spans="1:11" ht="23.4" customHeight="1" x14ac:dyDescent="0.2">
      <c r="A6" s="46" t="s">
        <v>9</v>
      </c>
      <c r="B6" s="55" t="s">
        <v>120</v>
      </c>
      <c r="C6" s="2" t="s">
        <v>119</v>
      </c>
      <c r="D6" s="55" t="s">
        <v>123</v>
      </c>
      <c r="E6" s="4"/>
      <c r="H6" s="137"/>
      <c r="I6" s="137"/>
    </row>
    <row r="7" spans="1:11" ht="23.4" customHeight="1" x14ac:dyDescent="0.2">
      <c r="A7" s="47"/>
      <c r="B7" s="43" t="s">
        <v>10</v>
      </c>
      <c r="C7" s="43" t="s">
        <v>91</v>
      </c>
      <c r="D7" s="4"/>
      <c r="E7" s="4"/>
      <c r="H7" s="138"/>
      <c r="I7" s="137"/>
    </row>
    <row r="8" spans="1:11" ht="23.4" customHeight="1" x14ac:dyDescent="0.2">
      <c r="A8" s="46" t="s">
        <v>118</v>
      </c>
      <c r="B8" s="55" t="s">
        <v>124</v>
      </c>
      <c r="C8" s="55" t="s">
        <v>134</v>
      </c>
      <c r="D8" s="4"/>
      <c r="E8" s="4"/>
    </row>
    <row r="9" spans="1:11" ht="30" customHeight="1" x14ac:dyDescent="0.2"/>
    <row r="10" spans="1:11" ht="30" customHeight="1" x14ac:dyDescent="0.2">
      <c r="A10" s="108" t="s">
        <v>89</v>
      </c>
      <c r="B10" s="104" t="s">
        <v>90</v>
      </c>
      <c r="C10" s="104" t="s">
        <v>91</v>
      </c>
      <c r="D10" s="104" t="s">
        <v>5</v>
      </c>
      <c r="E10" s="104" t="s">
        <v>92</v>
      </c>
      <c r="F10" s="109" t="s">
        <v>133</v>
      </c>
      <c r="G10" s="110" t="s">
        <v>152</v>
      </c>
    </row>
    <row r="11" spans="1:11" ht="13.95" customHeight="1" x14ac:dyDescent="0.2">
      <c r="A11" s="104">
        <v>1</v>
      </c>
      <c r="B11" s="105" t="s">
        <v>128</v>
      </c>
      <c r="C11" s="105" t="s">
        <v>129</v>
      </c>
      <c r="D11" s="105">
        <v>3</v>
      </c>
      <c r="E11" s="106">
        <v>40179</v>
      </c>
      <c r="F11" s="107">
        <v>3</v>
      </c>
      <c r="G11" s="132">
        <v>50</v>
      </c>
      <c r="H11" s="50"/>
      <c r="I11" s="50"/>
      <c r="J11" s="50"/>
      <c r="K11" s="50"/>
    </row>
    <row r="12" spans="1:11" ht="13.2" customHeight="1" x14ac:dyDescent="0.2">
      <c r="A12" s="104">
        <v>2</v>
      </c>
      <c r="B12" s="105" t="s">
        <v>155</v>
      </c>
      <c r="C12" s="105" t="s">
        <v>156</v>
      </c>
      <c r="D12" s="105">
        <v>3</v>
      </c>
      <c r="E12" s="106">
        <v>40180</v>
      </c>
      <c r="F12" s="107"/>
      <c r="G12" s="132">
        <v>25</v>
      </c>
      <c r="H12" s="50"/>
      <c r="I12" s="50"/>
      <c r="J12" s="50"/>
      <c r="K12" s="50"/>
    </row>
    <row r="13" spans="1:11" ht="13.2" customHeight="1" x14ac:dyDescent="0.2">
      <c r="A13" s="104">
        <v>3</v>
      </c>
      <c r="B13" s="105" t="s">
        <v>157</v>
      </c>
      <c r="C13" s="105" t="s">
        <v>157</v>
      </c>
      <c r="D13" s="105">
        <v>2</v>
      </c>
      <c r="E13" s="106">
        <v>40181</v>
      </c>
      <c r="F13" s="107"/>
      <c r="G13" s="132">
        <v>74</v>
      </c>
      <c r="H13" s="50"/>
      <c r="I13" s="50"/>
      <c r="J13" s="50"/>
      <c r="K13" s="50"/>
    </row>
    <row r="14" spans="1:11" ht="13.2" customHeight="1" x14ac:dyDescent="0.2">
      <c r="A14" s="104">
        <v>4</v>
      </c>
      <c r="B14" s="105" t="s">
        <v>158</v>
      </c>
      <c r="C14" s="105" t="s">
        <v>159</v>
      </c>
      <c r="D14" s="105">
        <v>1</v>
      </c>
      <c r="E14" s="106">
        <v>40182</v>
      </c>
      <c r="F14" s="107"/>
      <c r="G14" s="132">
        <v>87</v>
      </c>
      <c r="H14" s="50"/>
      <c r="I14" s="50"/>
      <c r="J14" s="50"/>
      <c r="K14" s="50"/>
    </row>
    <row r="15" spans="1:11" ht="13.2" customHeight="1" x14ac:dyDescent="0.2">
      <c r="A15" s="104">
        <v>5</v>
      </c>
      <c r="B15" s="105"/>
      <c r="C15" s="105"/>
      <c r="D15" s="105"/>
      <c r="E15" s="106"/>
      <c r="F15" s="107"/>
      <c r="G15" s="132"/>
      <c r="H15" s="50"/>
      <c r="I15" s="50"/>
      <c r="J15" s="50"/>
      <c r="K15" s="50"/>
    </row>
    <row r="16" spans="1:11" ht="13.2" customHeight="1" x14ac:dyDescent="0.2">
      <c r="A16" s="104">
        <v>6</v>
      </c>
      <c r="B16" s="105"/>
      <c r="C16" s="105"/>
      <c r="D16" s="105"/>
      <c r="E16" s="106"/>
      <c r="F16" s="107"/>
      <c r="G16" s="132"/>
      <c r="H16" s="50"/>
      <c r="I16" s="50"/>
      <c r="J16" s="50"/>
      <c r="K16" s="50"/>
    </row>
    <row r="17" spans="1:16" ht="13.2" customHeight="1" x14ac:dyDescent="0.2">
      <c r="A17" s="104">
        <v>7</v>
      </c>
      <c r="B17" s="105"/>
      <c r="C17" s="105"/>
      <c r="D17" s="105"/>
      <c r="E17" s="106"/>
      <c r="F17" s="107"/>
      <c r="G17" s="132"/>
      <c r="H17" s="50"/>
      <c r="I17" s="50"/>
      <c r="J17" s="50"/>
      <c r="K17" s="50"/>
    </row>
    <row r="18" spans="1:16" ht="13.95" customHeight="1" x14ac:dyDescent="0.2">
      <c r="A18" s="104">
        <v>8</v>
      </c>
      <c r="B18" s="105"/>
      <c r="C18" s="105"/>
      <c r="D18" s="105"/>
      <c r="E18" s="106"/>
      <c r="F18" s="107"/>
      <c r="G18" s="132"/>
      <c r="H18" s="50"/>
      <c r="I18" s="50"/>
      <c r="J18" s="50"/>
      <c r="K18" s="50"/>
    </row>
    <row r="19" spans="1:16" x14ac:dyDescent="0.2">
      <c r="A19" s="104">
        <v>9</v>
      </c>
      <c r="B19" s="105"/>
      <c r="C19" s="105"/>
      <c r="D19" s="105"/>
      <c r="E19" s="106"/>
      <c r="F19" s="107"/>
      <c r="G19" s="133"/>
    </row>
    <row r="20" spans="1:16" x14ac:dyDescent="0.2">
      <c r="A20" s="104">
        <v>10</v>
      </c>
      <c r="B20" s="105"/>
      <c r="C20" s="105"/>
      <c r="D20" s="105"/>
      <c r="E20" s="106"/>
      <c r="F20" s="107"/>
      <c r="G20" s="133"/>
    </row>
    <row r="21" spans="1:16" x14ac:dyDescent="0.2">
      <c r="A21" s="104">
        <v>11</v>
      </c>
      <c r="B21" s="105"/>
      <c r="C21" s="105"/>
      <c r="D21" s="105"/>
      <c r="E21" s="106"/>
      <c r="F21" s="107"/>
      <c r="G21" s="133"/>
    </row>
    <row r="22" spans="1:16" x14ac:dyDescent="0.2">
      <c r="A22" s="28">
        <v>12</v>
      </c>
      <c r="B22" s="53"/>
      <c r="C22" s="53"/>
      <c r="D22" s="53"/>
      <c r="E22" s="54"/>
      <c r="F22" s="53"/>
    </row>
    <row r="23" spans="1:16" x14ac:dyDescent="0.2">
      <c r="A23" s="28">
        <v>13</v>
      </c>
      <c r="B23" s="53"/>
      <c r="C23" s="53"/>
      <c r="D23" s="53"/>
      <c r="E23" s="54"/>
      <c r="F23" s="53"/>
      <c r="G23" s="19"/>
      <c r="H23" s="20"/>
      <c r="I23" s="20"/>
      <c r="J23" s="20"/>
      <c r="K23" s="13"/>
      <c r="L23" s="42"/>
      <c r="M23" s="42"/>
      <c r="N23" s="42"/>
      <c r="O23" s="42"/>
      <c r="P23" s="42"/>
    </row>
    <row r="24" spans="1:16" x14ac:dyDescent="0.2">
      <c r="A24" s="28">
        <v>14</v>
      </c>
      <c r="B24" s="53"/>
      <c r="C24" s="53"/>
      <c r="D24" s="53"/>
      <c r="E24" s="54"/>
      <c r="F24" s="53"/>
      <c r="G24" s="19"/>
      <c r="H24" s="20"/>
      <c r="I24" s="20"/>
      <c r="J24" s="20"/>
      <c r="K24" s="13"/>
      <c r="L24" s="42"/>
      <c r="M24" s="42"/>
      <c r="N24" s="42"/>
      <c r="O24" s="42"/>
      <c r="P24" s="42"/>
    </row>
    <row r="25" spans="1:16" x14ac:dyDescent="0.2">
      <c r="A25" s="28">
        <v>15</v>
      </c>
      <c r="B25" s="53"/>
      <c r="C25" s="53"/>
      <c r="D25" s="53"/>
      <c r="E25" s="54"/>
      <c r="F25" s="53"/>
      <c r="G25" s="20"/>
      <c r="H25" s="20"/>
      <c r="I25" s="20"/>
      <c r="J25" s="23"/>
      <c r="K25" s="23"/>
      <c r="L25" s="42"/>
      <c r="M25" s="42"/>
      <c r="N25" s="42"/>
      <c r="O25" s="42"/>
      <c r="P25" s="42"/>
    </row>
    <row r="26" spans="1:16" x14ac:dyDescent="0.2">
      <c r="A26" s="28">
        <v>16</v>
      </c>
      <c r="B26" s="53"/>
      <c r="C26" s="53"/>
      <c r="D26" s="53"/>
      <c r="E26" s="54"/>
      <c r="F26" s="53"/>
      <c r="G26" s="21"/>
      <c r="H26" s="22"/>
      <c r="I26" s="22"/>
      <c r="J26" s="51"/>
      <c r="K26" s="52"/>
      <c r="L26" s="42"/>
      <c r="M26" s="42"/>
      <c r="N26" s="42"/>
      <c r="O26" s="42"/>
      <c r="P26" s="42"/>
    </row>
    <row r="27" spans="1:16" x14ac:dyDescent="0.2">
      <c r="A27" s="28">
        <v>17</v>
      </c>
      <c r="B27" s="53"/>
      <c r="C27" s="53"/>
      <c r="D27" s="53"/>
      <c r="E27" s="54"/>
      <c r="F27" s="53"/>
      <c r="G27" s="20"/>
      <c r="H27" s="22"/>
      <c r="I27" s="22"/>
      <c r="J27" s="51"/>
      <c r="K27" s="52"/>
      <c r="L27" s="42"/>
      <c r="M27" s="42"/>
      <c r="N27" s="42"/>
      <c r="O27" s="42"/>
      <c r="P27" s="42"/>
    </row>
    <row r="28" spans="1:16" x14ac:dyDescent="0.2">
      <c r="A28" s="28">
        <v>18</v>
      </c>
      <c r="B28" s="53"/>
      <c r="C28" s="53"/>
      <c r="D28" s="53"/>
      <c r="E28" s="54"/>
      <c r="F28" s="53"/>
      <c r="G28" s="20"/>
      <c r="H28" s="22"/>
      <c r="I28" s="22"/>
      <c r="J28" s="51"/>
      <c r="K28" s="52"/>
      <c r="L28" s="42"/>
      <c r="M28" s="42"/>
      <c r="N28" s="42"/>
      <c r="O28" s="42"/>
      <c r="P28" s="42"/>
    </row>
    <row r="29" spans="1:16" x14ac:dyDescent="0.2">
      <c r="A29" s="28">
        <v>19</v>
      </c>
      <c r="B29" s="53"/>
      <c r="C29" s="53"/>
      <c r="D29" s="53"/>
      <c r="E29" s="54"/>
      <c r="F29" s="53"/>
      <c r="G29" s="20"/>
      <c r="H29" s="20"/>
      <c r="I29" s="20"/>
      <c r="J29" s="20"/>
      <c r="K29" s="13"/>
      <c r="L29" s="42"/>
      <c r="M29" s="42"/>
      <c r="N29" s="42"/>
      <c r="O29" s="42"/>
      <c r="P29" s="42"/>
    </row>
    <row r="30" spans="1:16" x14ac:dyDescent="0.2">
      <c r="A30" s="28">
        <v>20</v>
      </c>
      <c r="B30" s="53"/>
      <c r="C30" s="53"/>
      <c r="D30" s="53"/>
      <c r="E30" s="54"/>
      <c r="F30" s="53"/>
      <c r="G30" s="20"/>
      <c r="H30" s="20"/>
      <c r="I30" s="20"/>
      <c r="J30" s="22"/>
      <c r="K30" s="13"/>
      <c r="L30" s="42"/>
      <c r="M30" s="42"/>
      <c r="N30" s="42"/>
      <c r="O30" s="42"/>
      <c r="P30" s="42"/>
    </row>
    <row r="31" spans="1:16" x14ac:dyDescent="0.2">
      <c r="A31" s="28">
        <v>21</v>
      </c>
      <c r="B31" s="53"/>
      <c r="C31" s="53"/>
      <c r="D31" s="53"/>
      <c r="E31" s="54"/>
      <c r="F31" s="53"/>
    </row>
    <row r="32" spans="1:16" x14ac:dyDescent="0.2">
      <c r="A32" s="28">
        <v>22</v>
      </c>
      <c r="B32" s="53"/>
      <c r="C32" s="53"/>
      <c r="D32" s="53"/>
      <c r="E32" s="54"/>
      <c r="F32" s="53"/>
    </row>
    <row r="33" spans="1:6" x14ac:dyDescent="0.2">
      <c r="A33" s="28">
        <v>23</v>
      </c>
      <c r="B33" s="53"/>
      <c r="C33" s="53"/>
      <c r="D33" s="53"/>
      <c r="E33" s="54"/>
      <c r="F33" s="53"/>
    </row>
    <row r="34" spans="1:6" x14ac:dyDescent="0.2">
      <c r="A34" s="28">
        <v>24</v>
      </c>
      <c r="B34" s="53"/>
      <c r="C34" s="53"/>
      <c r="D34" s="53"/>
      <c r="E34" s="54"/>
      <c r="F34" s="53"/>
    </row>
    <row r="35" spans="1:6" x14ac:dyDescent="0.2">
      <c r="A35" s="28">
        <v>25</v>
      </c>
      <c r="B35" s="53"/>
      <c r="C35" s="53"/>
      <c r="D35" s="53"/>
      <c r="E35" s="54"/>
      <c r="F35" s="53"/>
    </row>
    <row r="36" spans="1:6" x14ac:dyDescent="0.2">
      <c r="A36" s="28">
        <v>26</v>
      </c>
      <c r="B36" s="53"/>
      <c r="C36" s="53"/>
      <c r="D36" s="53"/>
      <c r="E36" s="54"/>
      <c r="F36" s="53"/>
    </row>
    <row r="37" spans="1:6" x14ac:dyDescent="0.2">
      <c r="A37" s="28">
        <v>27</v>
      </c>
      <c r="B37" s="53"/>
      <c r="C37" s="53"/>
      <c r="D37" s="53"/>
      <c r="E37" s="54"/>
      <c r="F37" s="53"/>
    </row>
    <row r="38" spans="1:6" x14ac:dyDescent="0.2">
      <c r="A38" s="28">
        <v>28</v>
      </c>
      <c r="B38" s="53"/>
      <c r="C38" s="53"/>
      <c r="D38" s="53"/>
      <c r="E38" s="54"/>
      <c r="F38" s="53"/>
    </row>
    <row r="39" spans="1:6" x14ac:dyDescent="0.2">
      <c r="A39" s="28">
        <v>29</v>
      </c>
      <c r="B39" s="53"/>
      <c r="C39" s="53"/>
      <c r="D39" s="53"/>
      <c r="E39" s="54"/>
      <c r="F39" s="53"/>
    </row>
    <row r="40" spans="1:6" x14ac:dyDescent="0.2">
      <c r="A40" s="28">
        <v>30</v>
      </c>
      <c r="B40" s="53"/>
      <c r="C40" s="53"/>
      <c r="D40" s="53"/>
      <c r="E40" s="54"/>
      <c r="F40" s="53"/>
    </row>
    <row r="41" spans="1:6" x14ac:dyDescent="0.2">
      <c r="A41" s="28">
        <v>31</v>
      </c>
      <c r="B41" s="53"/>
      <c r="C41" s="53"/>
      <c r="D41" s="53"/>
      <c r="E41" s="54"/>
      <c r="F41" s="53"/>
    </row>
    <row r="42" spans="1:6" x14ac:dyDescent="0.2">
      <c r="A42" s="28">
        <v>32</v>
      </c>
      <c r="B42" s="53"/>
      <c r="C42" s="53"/>
      <c r="D42" s="53"/>
      <c r="E42" s="54"/>
      <c r="F42" s="53"/>
    </row>
    <row r="43" spans="1:6" x14ac:dyDescent="0.2">
      <c r="A43" s="28">
        <v>33</v>
      </c>
      <c r="B43" s="53"/>
      <c r="C43" s="53"/>
      <c r="D43" s="53"/>
      <c r="E43" s="54"/>
      <c r="F43" s="53"/>
    </row>
    <row r="44" spans="1:6" x14ac:dyDescent="0.2">
      <c r="A44" s="28">
        <v>34</v>
      </c>
      <c r="B44" s="53"/>
      <c r="C44" s="53"/>
      <c r="D44" s="53"/>
      <c r="E44" s="54"/>
      <c r="F44" s="53"/>
    </row>
    <row r="45" spans="1:6" x14ac:dyDescent="0.2">
      <c r="A45" s="28">
        <v>35</v>
      </c>
      <c r="B45" s="53"/>
      <c r="C45" s="53"/>
      <c r="D45" s="53"/>
      <c r="E45" s="54"/>
      <c r="F45" s="53"/>
    </row>
    <row r="46" spans="1:6" x14ac:dyDescent="0.2">
      <c r="A46" s="28">
        <v>36</v>
      </c>
      <c r="B46" s="53"/>
      <c r="C46" s="53"/>
      <c r="D46" s="53"/>
      <c r="E46" s="54"/>
      <c r="F46" s="53"/>
    </row>
    <row r="47" spans="1:6" x14ac:dyDescent="0.2">
      <c r="A47" s="28">
        <v>37</v>
      </c>
      <c r="B47" s="53"/>
      <c r="C47" s="53"/>
      <c r="D47" s="53"/>
      <c r="E47" s="54"/>
      <c r="F47" s="53"/>
    </row>
    <row r="48" spans="1:6" x14ac:dyDescent="0.2">
      <c r="A48" s="28">
        <v>38</v>
      </c>
      <c r="B48" s="53"/>
      <c r="C48" s="53"/>
      <c r="D48" s="53"/>
      <c r="E48" s="54"/>
      <c r="F48" s="53"/>
    </row>
    <row r="49" spans="1:6" x14ac:dyDescent="0.2">
      <c r="A49" s="28">
        <v>39</v>
      </c>
      <c r="B49" s="53"/>
      <c r="C49" s="53"/>
      <c r="D49" s="53"/>
      <c r="E49" s="54"/>
      <c r="F49" s="53"/>
    </row>
    <row r="50" spans="1:6" x14ac:dyDescent="0.2">
      <c r="A50" s="28">
        <v>40</v>
      </c>
      <c r="B50" s="53"/>
      <c r="C50" s="53"/>
      <c r="D50" s="53"/>
      <c r="E50" s="54"/>
      <c r="F50" s="53"/>
    </row>
    <row r="51" spans="1:6" x14ac:dyDescent="0.2">
      <c r="A51" s="28">
        <v>41</v>
      </c>
      <c r="B51" s="53"/>
      <c r="C51" s="53"/>
      <c r="D51" s="53"/>
      <c r="E51" s="54"/>
      <c r="F51" s="53"/>
    </row>
    <row r="52" spans="1:6" x14ac:dyDescent="0.2">
      <c r="A52" s="28">
        <v>42</v>
      </c>
      <c r="B52" s="53"/>
      <c r="C52" s="53"/>
      <c r="D52" s="53"/>
      <c r="E52" s="54"/>
      <c r="F52" s="53"/>
    </row>
    <row r="53" spans="1:6" x14ac:dyDescent="0.2">
      <c r="A53" s="28">
        <v>43</v>
      </c>
      <c r="B53" s="53"/>
      <c r="C53" s="53"/>
      <c r="D53" s="53"/>
      <c r="E53" s="54"/>
      <c r="F53" s="53"/>
    </row>
    <row r="54" spans="1:6" x14ac:dyDescent="0.2">
      <c r="A54" s="28">
        <v>44</v>
      </c>
      <c r="B54" s="53"/>
      <c r="C54" s="53"/>
      <c r="D54" s="53"/>
      <c r="E54" s="54"/>
      <c r="F54" s="53"/>
    </row>
    <row r="55" spans="1:6" x14ac:dyDescent="0.2">
      <c r="A55" s="28">
        <v>45</v>
      </c>
      <c r="B55" s="53"/>
      <c r="C55" s="53"/>
      <c r="D55" s="53"/>
      <c r="E55" s="54"/>
      <c r="F55" s="53"/>
    </row>
    <row r="56" spans="1:6" x14ac:dyDescent="0.2">
      <c r="A56" s="28">
        <v>46</v>
      </c>
      <c r="B56" s="53"/>
      <c r="C56" s="53"/>
      <c r="D56" s="53"/>
      <c r="E56" s="54"/>
      <c r="F56" s="53"/>
    </row>
    <row r="57" spans="1:6" x14ac:dyDescent="0.2">
      <c r="A57" s="28">
        <v>47</v>
      </c>
      <c r="B57" s="53"/>
      <c r="C57" s="53"/>
      <c r="D57" s="53"/>
      <c r="E57" s="54"/>
      <c r="F57" s="53"/>
    </row>
    <row r="58" spans="1:6" x14ac:dyDescent="0.2">
      <c r="A58" s="28">
        <v>48</v>
      </c>
      <c r="B58" s="53"/>
      <c r="C58" s="53"/>
      <c r="D58" s="53"/>
      <c r="E58" s="54"/>
      <c r="F58" s="53"/>
    </row>
    <row r="59" spans="1:6" x14ac:dyDescent="0.2">
      <c r="A59" s="28">
        <v>49</v>
      </c>
      <c r="B59" s="53"/>
      <c r="C59" s="53"/>
      <c r="D59" s="53"/>
      <c r="E59" s="54"/>
      <c r="F59" s="53"/>
    </row>
    <row r="60" spans="1:6" x14ac:dyDescent="0.2">
      <c r="A60" s="28">
        <v>50</v>
      </c>
      <c r="B60" s="53"/>
      <c r="C60" s="53"/>
      <c r="D60" s="53"/>
      <c r="E60" s="54"/>
      <c r="F60" s="53"/>
    </row>
  </sheetData>
  <sheetProtection sheet="1" objects="1" scenarios="1"/>
  <mergeCells count="5">
    <mergeCell ref="B2:D2"/>
    <mergeCell ref="H3:I3"/>
    <mergeCell ref="H6:I6"/>
    <mergeCell ref="H7:I7"/>
    <mergeCell ref="H5:I5"/>
  </mergeCells>
  <phoneticPr fontId="2"/>
  <dataValidations count="1">
    <dataValidation type="list" allowBlank="1" showInputMessage="1" showErrorMessage="1" sqref="B5" xr:uid="{BFEF0F52-C334-43E7-89D0-BA8DDC4CEAF5}">
      <formula1>"(　　)　,(男子),(女子)"</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view="pageBreakPreview" topLeftCell="A14" zoomScaleNormal="100" zoomScaleSheetLayoutView="100" workbookViewId="0">
      <selection activeCell="F20" sqref="F20"/>
    </sheetView>
  </sheetViews>
  <sheetFormatPr defaultRowHeight="13.2" x14ac:dyDescent="0.2"/>
  <cols>
    <col min="1" max="1" width="15.77734375" style="49" customWidth="1"/>
    <col min="4" max="5" width="13.109375" customWidth="1"/>
    <col min="6" max="6" width="18.44140625" customWidth="1"/>
    <col min="7" max="7" width="7.33203125" style="4" customWidth="1"/>
    <col min="8" max="8" width="22.44140625" customWidth="1"/>
    <col min="9" max="9" width="7" customWidth="1"/>
    <col min="12" max="13" width="13.109375" customWidth="1"/>
    <col min="15" max="15" width="15" bestFit="1" customWidth="1"/>
  </cols>
  <sheetData>
    <row r="1" spans="1:15" ht="22.5" customHeight="1" x14ac:dyDescent="0.2">
      <c r="B1" s="142" t="str">
        <f>名簿入力用!A1</f>
        <v>令和７年度宮城県高等学校新人大会テニス競技</v>
      </c>
      <c r="C1" s="142"/>
      <c r="D1" s="143"/>
      <c r="E1" s="143"/>
      <c r="F1" s="143"/>
      <c r="G1" s="143"/>
      <c r="H1" s="143"/>
      <c r="I1" s="13"/>
    </row>
    <row r="2" spans="1:15" ht="22.5" customHeight="1" x14ac:dyDescent="0.2">
      <c r="C2" s="6"/>
      <c r="D2" s="7"/>
      <c r="E2" s="150" t="s">
        <v>0</v>
      </c>
      <c r="F2" s="150"/>
      <c r="G2" s="150"/>
      <c r="H2" s="26" t="str">
        <f>名簿事務局用!B5</f>
        <v>(男子)</v>
      </c>
      <c r="I2" s="13"/>
    </row>
    <row r="3" spans="1:15" ht="15" customHeight="1" x14ac:dyDescent="0.2">
      <c r="B3" s="6"/>
      <c r="C3" s="6"/>
      <c r="D3" s="12"/>
      <c r="F3" s="7"/>
      <c r="G3" s="7"/>
      <c r="H3" s="7"/>
    </row>
    <row r="4" spans="1:15" ht="15" customHeight="1" thickBot="1" x14ac:dyDescent="0.25">
      <c r="D4" s="15"/>
    </row>
    <row r="5" spans="1:15" ht="33.75" customHeight="1" thickBot="1" x14ac:dyDescent="0.25">
      <c r="A5" s="85" t="s">
        <v>121</v>
      </c>
      <c r="B5" s="1" t="s">
        <v>1</v>
      </c>
      <c r="C5" s="14" t="s">
        <v>42</v>
      </c>
      <c r="D5" s="18">
        <f>名簿事務局用!B4</f>
        <v>1</v>
      </c>
      <c r="E5" s="160" t="str">
        <f>名簿事務局用!C4</f>
        <v>宮城県仙台第一高等学校</v>
      </c>
      <c r="F5" s="161"/>
      <c r="G5" s="161"/>
      <c r="H5" s="161"/>
      <c r="I5" s="162"/>
    </row>
    <row r="6" spans="1:15" ht="22.5" customHeight="1" thickTop="1" x14ac:dyDescent="0.2">
      <c r="A6" s="86" t="s">
        <v>122</v>
      </c>
      <c r="B6" s="151" t="s">
        <v>2</v>
      </c>
      <c r="C6" s="152"/>
      <c r="D6" s="144" t="s">
        <v>3</v>
      </c>
      <c r="E6" s="145"/>
      <c r="F6" s="155" t="s">
        <v>4</v>
      </c>
      <c r="G6" s="155" t="s">
        <v>5</v>
      </c>
      <c r="H6" s="156" t="s">
        <v>6</v>
      </c>
      <c r="I6" s="163" t="s">
        <v>151</v>
      </c>
      <c r="K6" s="165" t="s">
        <v>132</v>
      </c>
      <c r="L6" s="167" t="s">
        <v>131</v>
      </c>
      <c r="M6" s="167"/>
      <c r="N6" s="167"/>
      <c r="O6" s="168"/>
    </row>
    <row r="7" spans="1:15" ht="19.5" customHeight="1" thickBot="1" x14ac:dyDescent="0.25">
      <c r="A7" s="48" t="s">
        <v>93</v>
      </c>
      <c r="B7" s="153"/>
      <c r="C7" s="154"/>
      <c r="D7" s="88" t="s">
        <v>10</v>
      </c>
      <c r="E7" s="93" t="s">
        <v>11</v>
      </c>
      <c r="F7" s="155"/>
      <c r="G7" s="155"/>
      <c r="H7" s="156"/>
      <c r="I7" s="164"/>
      <c r="K7" s="166"/>
      <c r="L7" s="169"/>
      <c r="M7" s="169"/>
      <c r="N7" s="169"/>
      <c r="O7" s="170"/>
    </row>
    <row r="8" spans="1:15" ht="26.25" customHeight="1" x14ac:dyDescent="0.2">
      <c r="A8" s="84"/>
      <c r="B8" s="146" t="s">
        <v>137</v>
      </c>
      <c r="C8" s="147"/>
      <c r="D8" s="89" t="str">
        <f>IF($A8="","",VLOOKUP($A8,名簿事務局用!$A$11:$E$60,2))</f>
        <v/>
      </c>
      <c r="E8" s="89" t="str">
        <f>IF($A8="","",VLOOKUP($A8,名簿事務局用!$A$11:$E$60,3))</f>
        <v/>
      </c>
      <c r="F8" s="39" t="str">
        <f>IF($A8="","",VLOOKUP($D$5,学校名一覧!$A$2:$C$35,3,FALSE))</f>
        <v/>
      </c>
      <c r="G8" s="90" t="str">
        <f>IF($A8="","",VLOOKUP($A8,名簿事務局用!$A$11:$E$60,4))</f>
        <v/>
      </c>
      <c r="H8" s="100" t="str">
        <f>IF($A8="","",VLOOKUP($A8,名簿事務局用!$A$11:$E$60,5))</f>
        <v/>
      </c>
      <c r="I8" s="101" t="str">
        <f>IF($A8="","",VLOOKUP($A8,名簿事務局用!$A$11:$F$60,6))</f>
        <v/>
      </c>
      <c r="J8" s="20"/>
      <c r="K8" s="71">
        <f>IF(COUNT(名簿入力用!$B11:$E11)=0,"",名簿入力用!A11)</f>
        <v>1</v>
      </c>
      <c r="L8" s="72" t="str">
        <f>IF(COUNT(名簿入力用!$B11:$E11)=0,"",名簿入力用!B11)</f>
        <v>宮城</v>
      </c>
      <c r="M8" s="73" t="str">
        <f>IF(COUNT(名簿入力用!$B11:$E11)=0,"",名簿入力用!C11)</f>
        <v>太郎</v>
      </c>
      <c r="N8" s="73">
        <f>IF(COUNT(名簿入力用!$B11:$E11)=0,"",名簿入力用!D11)</f>
        <v>3</v>
      </c>
      <c r="O8" s="74">
        <f>IF(COUNT(名簿入力用!$B11:$E11)=0,"",名簿入力用!E11)</f>
        <v>40179</v>
      </c>
    </row>
    <row r="9" spans="1:15" ht="26.25" customHeight="1" x14ac:dyDescent="0.2">
      <c r="A9" s="84"/>
      <c r="B9" s="148" t="s">
        <v>138</v>
      </c>
      <c r="C9" s="149"/>
      <c r="D9" s="24" t="str">
        <f>IF($A9="","",VLOOKUP($A9,名簿事務局用!$A$11:$E$60,2))</f>
        <v/>
      </c>
      <c r="E9" s="24" t="str">
        <f>IF($A9="","",VLOOKUP($A9,名簿事務局用!$A$11:$E$60,3))</f>
        <v/>
      </c>
      <c r="F9" s="2" t="str">
        <f>IF($A9="","",VLOOKUP($D$5,学校名一覧!$A$2:$C$35,3,FALSE))</f>
        <v/>
      </c>
      <c r="G9" s="58" t="str">
        <f>IF($A9="","",VLOOKUP($A9,名簿事務局用!$A$11:$E$60,4))</f>
        <v/>
      </c>
      <c r="H9" s="98" t="str">
        <f>IF($A9="","",VLOOKUP($A9,名簿事務局用!$A$11:$E$60,5))</f>
        <v/>
      </c>
      <c r="I9" s="102" t="str">
        <f>IF($A9="","",VLOOKUP($A9,名簿事務局用!$A$11:$F$60,6))</f>
        <v/>
      </c>
      <c r="J9" s="20"/>
      <c r="K9" s="69">
        <f>IF(COUNT(名簿入力用!$B12:$E12)=0,"",名簿入力用!A12)</f>
        <v>2</v>
      </c>
      <c r="L9" s="75" t="str">
        <f>IF(COUNT(名簿入力用!$B12:$E12)=0,"",名簿入力用!B12)</f>
        <v>ああ</v>
      </c>
      <c r="M9" s="68" t="str">
        <f>IF(COUNT(名簿入力用!$B12:$E12)=0,"",名簿入力用!C12)</f>
        <v>あ</v>
      </c>
      <c r="N9" s="68">
        <f>IF(COUNT(名簿入力用!$B12:$E12)=0,"",名簿入力用!D12)</f>
        <v>3</v>
      </c>
      <c r="O9" s="76">
        <f>IF(COUNT(名簿入力用!$B12:$E12)=0,"",名簿入力用!E12)</f>
        <v>40180</v>
      </c>
    </row>
    <row r="10" spans="1:15" ht="26.25" customHeight="1" x14ac:dyDescent="0.2">
      <c r="A10" s="84"/>
      <c r="B10" s="148" t="s">
        <v>139</v>
      </c>
      <c r="C10" s="149"/>
      <c r="D10" s="24" t="str">
        <f>IF($A10="","",VLOOKUP($A10,名簿事務局用!$A$11:$E$60,2))</f>
        <v/>
      </c>
      <c r="E10" s="24" t="str">
        <f>IF($A10="","",VLOOKUP($A10,名簿事務局用!$A$11:$E$60,3))</f>
        <v/>
      </c>
      <c r="F10" s="2" t="str">
        <f>IF($A10="","",VLOOKUP($D$5,学校名一覧!$A$2:$C$35,3,FALSE))</f>
        <v/>
      </c>
      <c r="G10" s="58" t="str">
        <f>IF($A10="","",VLOOKUP($A10,名簿事務局用!$A$11:$E$60,4))</f>
        <v/>
      </c>
      <c r="H10" s="98" t="str">
        <f>IF($A10="","",VLOOKUP($A10,名簿事務局用!$A$11:$E$60,5))</f>
        <v/>
      </c>
      <c r="I10" s="102" t="str">
        <f>IF($A10="","",VLOOKUP($A10,名簿事務局用!$A$11:$F$60,6))</f>
        <v/>
      </c>
      <c r="J10" s="20"/>
      <c r="K10" s="69">
        <f>IF(COUNT(名簿入力用!$B13:$E13)=0,"",名簿入力用!A13)</f>
        <v>3</v>
      </c>
      <c r="L10" s="75" t="str">
        <f>IF(COUNT(名簿入力用!$B13:$E13)=0,"",名簿入力用!B13)</f>
        <v>い</v>
      </c>
      <c r="M10" s="68" t="str">
        <f>IF(COUNT(名簿入力用!$B13:$E13)=0,"",名簿入力用!C13)</f>
        <v>い</v>
      </c>
      <c r="N10" s="68">
        <f>IF(COUNT(名簿入力用!$B13:$E13)=0,"",名簿入力用!D13)</f>
        <v>2</v>
      </c>
      <c r="O10" s="76">
        <f>IF(COUNT(名簿入力用!$B13:$E13)=0,"",名簿入力用!E13)</f>
        <v>40181</v>
      </c>
    </row>
    <row r="11" spans="1:15" ht="26.25" customHeight="1" x14ac:dyDescent="0.2">
      <c r="A11" s="84"/>
      <c r="B11" s="148" t="s">
        <v>140</v>
      </c>
      <c r="C11" s="149"/>
      <c r="D11" s="24" t="str">
        <f>IF($A11="","",VLOOKUP($A11,名簿事務局用!$A$11:$E$60,2))</f>
        <v/>
      </c>
      <c r="E11" s="24" t="str">
        <f>IF($A11="","",VLOOKUP($A11,名簿事務局用!$A$11:$E$60,3))</f>
        <v/>
      </c>
      <c r="F11" s="2" t="str">
        <f>IF($A11="","",VLOOKUP($D$5,学校名一覧!$A$2:$C$35,3,FALSE))</f>
        <v/>
      </c>
      <c r="G11" s="58" t="str">
        <f>IF($A11="","",VLOOKUP($A11,名簿事務局用!$A$11:$E$60,4))</f>
        <v/>
      </c>
      <c r="H11" s="98" t="str">
        <f>IF($A11="","",VLOOKUP($A11,名簿事務局用!$A$11:$E$60,5))</f>
        <v/>
      </c>
      <c r="I11" s="102" t="str">
        <f>IF($A11="","",VLOOKUP($A11,名簿事務局用!$A$11:$F$60,6))</f>
        <v/>
      </c>
      <c r="J11" s="22"/>
      <c r="K11" s="69">
        <f>IF(COUNT(名簿入力用!$B14:$E14)=0,"",名簿入力用!A14)</f>
        <v>4</v>
      </c>
      <c r="L11" s="75" t="str">
        <f>IF(COUNT(名簿入力用!$B14:$E14)=0,"",名簿入力用!B14)</f>
        <v>佐村河内</v>
      </c>
      <c r="M11" s="68" t="str">
        <f>IF(COUNT(名簿入力用!$B14:$E14)=0,"",名簿入力用!C14)</f>
        <v>勘左衛門</v>
      </c>
      <c r="N11" s="68">
        <f>IF(COUNT(名簿入力用!$B14:$E14)=0,"",名簿入力用!D14)</f>
        <v>1</v>
      </c>
      <c r="O11" s="76">
        <f>IF(COUNT(名簿入力用!$B14:$E14)=0,"",名簿入力用!E14)</f>
        <v>40182</v>
      </c>
    </row>
    <row r="12" spans="1:15" ht="26.25" customHeight="1" x14ac:dyDescent="0.2">
      <c r="A12" s="84"/>
      <c r="B12" s="148" t="s">
        <v>141</v>
      </c>
      <c r="C12" s="149"/>
      <c r="D12" s="24" t="str">
        <f>IF($A12="","",VLOOKUP($A12,名簿事務局用!$A$11:$E$60,2))</f>
        <v/>
      </c>
      <c r="E12" s="24" t="str">
        <f>IF($A12="","",VLOOKUP($A12,名簿事務局用!$A$11:$E$60,3))</f>
        <v/>
      </c>
      <c r="F12" s="2" t="str">
        <f>IF($A12="","",VLOOKUP($D$5,学校名一覧!$A$2:$C$35,3,FALSE))</f>
        <v/>
      </c>
      <c r="G12" s="58" t="str">
        <f>IF($A12="","",VLOOKUP($A12,名簿事務局用!$A$11:$E$60,4))</f>
        <v/>
      </c>
      <c r="H12" s="98" t="str">
        <f>IF($A12="","",VLOOKUP($A12,名簿事務局用!$A$11:$E$60,5))</f>
        <v/>
      </c>
      <c r="I12" s="102" t="str">
        <f>IF($A12="","",VLOOKUP($A12,名簿事務局用!$A$11:$F$60,6))</f>
        <v/>
      </c>
      <c r="J12" s="22"/>
      <c r="K12" s="69" t="str">
        <f>IF(COUNT(名簿入力用!$B15:$E15)=0,"",名簿入力用!A15)</f>
        <v/>
      </c>
      <c r="L12" s="75" t="str">
        <f>IF(COUNT(名簿入力用!$B15:$E15)=0,"",名簿入力用!B15)</f>
        <v/>
      </c>
      <c r="M12" s="68" t="str">
        <f>IF(COUNT(名簿入力用!$B15:$E15)=0,"",名簿入力用!C15)</f>
        <v/>
      </c>
      <c r="N12" s="68" t="str">
        <f>IF(COUNT(名簿入力用!$B15:$E15)=0,"",名簿入力用!D15)</f>
        <v/>
      </c>
      <c r="O12" s="76" t="str">
        <f>IF(COUNT(名簿入力用!$B15:$E15)=0,"",名簿入力用!E15)</f>
        <v/>
      </c>
    </row>
    <row r="13" spans="1:15" ht="26.25" customHeight="1" x14ac:dyDescent="0.2">
      <c r="A13" s="84"/>
      <c r="B13" s="148" t="s">
        <v>142</v>
      </c>
      <c r="C13" s="149"/>
      <c r="D13" s="24" t="str">
        <f>IF($A13="","",VLOOKUP($A13,名簿事務局用!$A$11:$E$60,2))</f>
        <v/>
      </c>
      <c r="E13" s="24" t="str">
        <f>IF($A13="","",VLOOKUP($A13,名簿事務局用!$A$11:$E$60,3))</f>
        <v/>
      </c>
      <c r="F13" s="2" t="str">
        <f>IF($A13="","",VLOOKUP($D$5,学校名一覧!$A$2:$C$35,3,FALSE))</f>
        <v/>
      </c>
      <c r="G13" s="58" t="str">
        <f>IF($A13="","",VLOOKUP($A13,名簿事務局用!$A$11:$E$60,4))</f>
        <v/>
      </c>
      <c r="H13" s="98" t="str">
        <f>IF($A13="","",VLOOKUP($A13,名簿事務局用!$A$11:$E$60,5))</f>
        <v/>
      </c>
      <c r="I13" s="102" t="str">
        <f>IF($A13="","",VLOOKUP($A13,名簿事務局用!$A$11:$F$60,6))</f>
        <v/>
      </c>
      <c r="J13" s="22"/>
      <c r="K13" s="69" t="str">
        <f>IF(COUNT(名簿入力用!$B16:$E16)=0,"",名簿入力用!A16)</f>
        <v/>
      </c>
      <c r="L13" s="75" t="str">
        <f>IF(COUNT(名簿入力用!$B16:$E16)=0,"",名簿入力用!B16)</f>
        <v/>
      </c>
      <c r="M13" s="68" t="str">
        <f>IF(COUNT(名簿入力用!$B16:$E16)=0,"",名簿入力用!C16)</f>
        <v/>
      </c>
      <c r="N13" s="68" t="str">
        <f>IF(COUNT(名簿入力用!$B16:$E16)=0,"",名簿入力用!D16)</f>
        <v/>
      </c>
      <c r="O13" s="76" t="str">
        <f>IF(COUNT(名簿入力用!$B16:$E16)=0,"",名簿入力用!E16)</f>
        <v/>
      </c>
    </row>
    <row r="14" spans="1:15" ht="26.25" customHeight="1" x14ac:dyDescent="0.2">
      <c r="A14" s="84"/>
      <c r="B14" s="148" t="s">
        <v>143</v>
      </c>
      <c r="C14" s="149"/>
      <c r="D14" s="24" t="str">
        <f>IF($A14="","",VLOOKUP($A14,名簿事務局用!$A$11:$E$60,2))</f>
        <v/>
      </c>
      <c r="E14" s="24" t="str">
        <f>IF($A14="","",VLOOKUP($A14,名簿事務局用!$A$11:$E$60,3))</f>
        <v/>
      </c>
      <c r="F14" s="2" t="str">
        <f>IF($A14="","",VLOOKUP($D$5,学校名一覧!$A$2:$C$35,3,FALSE))</f>
        <v/>
      </c>
      <c r="G14" s="58" t="str">
        <f>IF($A14="","",VLOOKUP($A14,名簿事務局用!$A$11:$E$60,4))</f>
        <v/>
      </c>
      <c r="H14" s="98" t="str">
        <f>IF($A14="","",VLOOKUP($A14,名簿事務局用!$A$11:$E$60,5))</f>
        <v/>
      </c>
      <c r="I14" s="102" t="str">
        <f>IF($A14="","",VLOOKUP($A14,名簿事務局用!$A$11:$F$60,6))</f>
        <v/>
      </c>
      <c r="J14" s="20"/>
      <c r="K14" s="69" t="str">
        <f>IF(COUNT(名簿入力用!$B17:$E17)=0,"",名簿入力用!A17)</f>
        <v/>
      </c>
      <c r="L14" s="75" t="str">
        <f>IF(COUNT(名簿入力用!$B17:$E17)=0,"",名簿入力用!B17)</f>
        <v/>
      </c>
      <c r="M14" s="68" t="str">
        <f>IF(COUNT(名簿入力用!$B17:$E17)=0,"",名簿入力用!C17)</f>
        <v/>
      </c>
      <c r="N14" s="68" t="str">
        <f>IF(COUNT(名簿入力用!$B17:$E17)=0,"",名簿入力用!D17)</f>
        <v/>
      </c>
      <c r="O14" s="76" t="str">
        <f>IF(COUNT(名簿入力用!$B17:$E17)=0,"",名簿入力用!E17)</f>
        <v/>
      </c>
    </row>
    <row r="15" spans="1:15" ht="26.25" customHeight="1" thickBot="1" x14ac:dyDescent="0.25">
      <c r="A15" s="84"/>
      <c r="B15" s="158" t="s">
        <v>144</v>
      </c>
      <c r="C15" s="159"/>
      <c r="D15" s="25" t="str">
        <f>IF($A15="","",VLOOKUP($A15,名簿事務局用!$A$11:$E$60,2))</f>
        <v/>
      </c>
      <c r="E15" s="25" t="str">
        <f>IF($A15="","",VLOOKUP($A15,名簿事務局用!$A$11:$E$60,3))</f>
        <v/>
      </c>
      <c r="F15" s="3" t="str">
        <f>IF($A15="","",VLOOKUP($D$5,学校名一覧!$A$2:$C$35,3,FALSE))</f>
        <v/>
      </c>
      <c r="G15" s="91" t="str">
        <f>IF($A15="","",VLOOKUP($A15,名簿事務局用!$A$11:$E$60,4))</f>
        <v/>
      </c>
      <c r="H15" s="99" t="str">
        <f>IF($A15="","",VLOOKUP($A15,名簿事務局用!$A$11:$E$60,5))</f>
        <v/>
      </c>
      <c r="I15" s="103" t="str">
        <f>IF($A15="","",VLOOKUP($A15,名簿事務局用!$A$11:$F$60,6))</f>
        <v/>
      </c>
      <c r="J15" s="20"/>
      <c r="K15" s="69" t="str">
        <f>IF(COUNT(名簿入力用!$B18:$E18)=0,"",名簿入力用!A18)</f>
        <v/>
      </c>
      <c r="L15" s="75" t="str">
        <f>IF(COUNT(名簿入力用!$B18:$E18)=0,"",名簿入力用!B18)</f>
        <v/>
      </c>
      <c r="M15" s="68" t="str">
        <f>IF(COUNT(名簿入力用!$B18:$E18)=0,"",名簿入力用!C18)</f>
        <v/>
      </c>
      <c r="N15" s="68" t="str">
        <f>IF(COUNT(名簿入力用!$B18:$E18)=0,"",名簿入力用!D18)</f>
        <v/>
      </c>
      <c r="O15" s="76" t="str">
        <f>IF(COUNT(名簿入力用!$B18:$E18)=0,"",名簿入力用!E18)</f>
        <v/>
      </c>
    </row>
    <row r="16" spans="1:15" ht="26.25" customHeight="1" x14ac:dyDescent="0.2">
      <c r="A16" s="84"/>
      <c r="B16" s="146" t="s">
        <v>145</v>
      </c>
      <c r="C16" s="147"/>
      <c r="D16" s="89" t="str">
        <f>IF($A16="","",VLOOKUP($A16,名簿事務局用!$A$11:$E$60,2))</f>
        <v/>
      </c>
      <c r="E16" s="89" t="str">
        <f>IF($A16="","",VLOOKUP($A16,名簿事務局用!$A$11:$E$60,3))</f>
        <v/>
      </c>
      <c r="F16" s="39" t="str">
        <f>IF($A16="","",VLOOKUP($D$5,学校名一覧!$A$2:$C$35,3,FALSE))</f>
        <v/>
      </c>
      <c r="G16" s="90" t="str">
        <f>IF($A16="","",VLOOKUP($A16,名簿事務局用!$A$11:$E$60,4))</f>
        <v/>
      </c>
      <c r="H16" s="100" t="str">
        <f>IF($A16="","",VLOOKUP($A16,名簿事務局用!$A$11:$E$60,5))</f>
        <v/>
      </c>
      <c r="I16" s="101" t="str">
        <f>IF($A16="","",VLOOKUP($A16,名簿事務局用!$A$11:$F$60,6))</f>
        <v/>
      </c>
      <c r="K16" s="69" t="str">
        <f>IF(COUNT(名簿入力用!$B19:$E19)=0,"",名簿入力用!A19)</f>
        <v/>
      </c>
      <c r="L16" s="75" t="str">
        <f>IF(COUNT(名簿入力用!$B19:$E19)=0,"",名簿入力用!B19)</f>
        <v/>
      </c>
      <c r="M16" s="68" t="str">
        <f>IF(COUNT(名簿入力用!$B19:$E19)=0,"",名簿入力用!C19)</f>
        <v/>
      </c>
      <c r="N16" s="68" t="str">
        <f>IF(COUNT(名簿入力用!$B19:$E19)=0,"",名簿入力用!D19)</f>
        <v/>
      </c>
      <c r="O16" s="76" t="str">
        <f>IF(COUNT(名簿入力用!$B19:$E19)=0,"",名簿入力用!E19)</f>
        <v/>
      </c>
    </row>
    <row r="17" spans="1:21" ht="26.25" customHeight="1" x14ac:dyDescent="0.2">
      <c r="A17" s="84"/>
      <c r="B17" s="148" t="s">
        <v>146</v>
      </c>
      <c r="C17" s="149"/>
      <c r="D17" s="24" t="str">
        <f>IF($A17="","",VLOOKUP($A17,名簿事務局用!$A$11:$E$60,2))</f>
        <v/>
      </c>
      <c r="E17" s="24" t="str">
        <f>IF($A17="","",VLOOKUP($A17,名簿事務局用!$A$11:$E$60,3))</f>
        <v/>
      </c>
      <c r="F17" s="2" t="str">
        <f>IF($A17="","",VLOOKUP($D$5,学校名一覧!$A$2:$C$35,3,FALSE))</f>
        <v/>
      </c>
      <c r="G17" s="58" t="str">
        <f>IF($A17="","",VLOOKUP($A17,名簿事務局用!$A$11:$E$60,4))</f>
        <v/>
      </c>
      <c r="H17" s="98" t="str">
        <f>IF($A17="","",VLOOKUP($A17,名簿事務局用!$A$11:$E$60,5))</f>
        <v/>
      </c>
      <c r="I17" s="102" t="str">
        <f>IF($A17="","",VLOOKUP($A17,名簿事務局用!$A$11:$F$60,6))</f>
        <v/>
      </c>
      <c r="K17" s="69" t="str">
        <f>IF(COUNT(名簿入力用!$B20:$E20)=0,"",名簿入力用!A20)</f>
        <v/>
      </c>
      <c r="L17" s="75" t="str">
        <f>IF(COUNT(名簿入力用!$B20:$E20)=0,"",名簿入力用!B20)</f>
        <v/>
      </c>
      <c r="M17" s="68" t="str">
        <f>IF(COUNT(名簿入力用!$B20:$E20)=0,"",名簿入力用!C20)</f>
        <v/>
      </c>
      <c r="N17" s="68" t="str">
        <f>IF(COUNT(名簿入力用!$B20:$E20)=0,"",名簿入力用!D20)</f>
        <v/>
      </c>
      <c r="O17" s="76" t="str">
        <f>IF(COUNT(名簿入力用!$B20:$E20)=0,"",名簿入力用!E20)</f>
        <v/>
      </c>
      <c r="P17" s="11"/>
      <c r="Q17" s="11"/>
      <c r="R17" s="11"/>
      <c r="S17" s="64"/>
      <c r="T17" s="64"/>
      <c r="U17" s="64">
        <f t="shared" ref="U17:U19" si="0">IF(LEN(Q17)=1,Q17&amp;"　"&amp;"　",IF(LEN(Q17)=2,LEFT(Q17,1)&amp;"　"&amp;RIGHT(Q17,1),Q17))</f>
        <v>0</v>
      </c>
    </row>
    <row r="18" spans="1:21" ht="26.25" customHeight="1" x14ac:dyDescent="0.2">
      <c r="A18" s="84"/>
      <c r="B18" s="148" t="s">
        <v>147</v>
      </c>
      <c r="C18" s="149"/>
      <c r="D18" s="24" t="str">
        <f>IF($A18="","",VLOOKUP($A18,名簿事務局用!$A$11:$E$60,2))</f>
        <v/>
      </c>
      <c r="E18" s="24" t="str">
        <f>IF($A18="","",VLOOKUP($A18,名簿事務局用!$A$11:$E$60,3))</f>
        <v/>
      </c>
      <c r="F18" s="2" t="str">
        <f>IF($A18="","",VLOOKUP($D$5,学校名一覧!$A$2:$C$35,3,FALSE))</f>
        <v/>
      </c>
      <c r="G18" s="58" t="str">
        <f>IF($A18="","",VLOOKUP($A18,名簿事務局用!$A$11:$E$60,4))</f>
        <v/>
      </c>
      <c r="H18" s="98" t="str">
        <f>IF($A18="","",VLOOKUP($A18,名簿事務局用!$A$11:$E$60,5))</f>
        <v/>
      </c>
      <c r="I18" s="102" t="str">
        <f>IF($A18="","",VLOOKUP($A18,名簿事務局用!$A$11:$F$60,6))</f>
        <v/>
      </c>
      <c r="K18" s="69" t="str">
        <f>IF(COUNT(名簿入力用!$B21:$E21)=0,"",名簿入力用!A21)</f>
        <v/>
      </c>
      <c r="L18" s="75" t="str">
        <f>IF(COUNT(名簿入力用!$B21:$E21)=0,"",名簿入力用!B21)</f>
        <v/>
      </c>
      <c r="M18" s="68" t="str">
        <f>IF(COUNT(名簿入力用!$B21:$E21)=0,"",名簿入力用!C21)</f>
        <v/>
      </c>
      <c r="N18" s="68" t="str">
        <f>IF(COUNT(名簿入力用!$B21:$E21)=0,"",名簿入力用!D21)</f>
        <v/>
      </c>
      <c r="O18" s="76" t="str">
        <f>IF(COUNT(名簿入力用!$B21:$E21)=0,"",名簿入力用!E21)</f>
        <v/>
      </c>
      <c r="P18" s="11"/>
      <c r="Q18" s="11"/>
      <c r="R18" s="11"/>
      <c r="S18" s="64"/>
      <c r="T18" s="64"/>
      <c r="U18" s="64">
        <f t="shared" si="0"/>
        <v>0</v>
      </c>
    </row>
    <row r="19" spans="1:21" ht="26.25" customHeight="1" x14ac:dyDescent="0.2">
      <c r="A19" s="84"/>
      <c r="B19" s="148" t="s">
        <v>148</v>
      </c>
      <c r="C19" s="149"/>
      <c r="D19" s="24" t="str">
        <f>IF($A19="","",VLOOKUP($A19,名簿事務局用!$A$11:$E$60,2))</f>
        <v/>
      </c>
      <c r="E19" s="24" t="str">
        <f>IF($A19="","",VLOOKUP($A19,名簿事務局用!$A$11:$E$60,3))</f>
        <v/>
      </c>
      <c r="F19" s="2" t="str">
        <f>IF($A19="","",VLOOKUP($D$5,学校名一覧!$A$2:$C$35,3,FALSE))</f>
        <v/>
      </c>
      <c r="G19" s="58" t="str">
        <f>IF($A19="","",VLOOKUP($A19,名簿事務局用!$A$11:$E$60,4))</f>
        <v/>
      </c>
      <c r="H19" s="98" t="str">
        <f>IF($A19="","",VLOOKUP($A19,名簿事務局用!$A$11:$E$60,5))</f>
        <v/>
      </c>
      <c r="I19" s="102" t="str">
        <f>IF($A19="","",VLOOKUP($A19,名簿事務局用!$A$11:$F$60,6))</f>
        <v/>
      </c>
      <c r="K19" s="69" t="str">
        <f>IF(COUNT(名簿入力用!$B22:$E22)=0,"",名簿入力用!A22)</f>
        <v/>
      </c>
      <c r="L19" s="75" t="str">
        <f>IF(COUNT(名簿入力用!$B22:$E22)=0,"",名簿入力用!B22)</f>
        <v/>
      </c>
      <c r="M19" s="68" t="str">
        <f>IF(COUNT(名簿入力用!$B22:$E22)=0,"",名簿入力用!C22)</f>
        <v/>
      </c>
      <c r="N19" s="68" t="str">
        <f>IF(COUNT(名簿入力用!$B22:$E22)=0,"",名簿入力用!D22)</f>
        <v/>
      </c>
      <c r="O19" s="76" t="str">
        <f>IF(COUNT(名簿入力用!$B22:$E22)=0,"",名簿入力用!E22)</f>
        <v/>
      </c>
      <c r="P19" s="11"/>
      <c r="Q19" s="11"/>
      <c r="R19" s="11"/>
      <c r="S19" s="64"/>
      <c r="T19" s="64"/>
      <c r="U19" s="64">
        <f t="shared" si="0"/>
        <v>0</v>
      </c>
    </row>
    <row r="20" spans="1:21" ht="26.25" customHeight="1" thickBot="1" x14ac:dyDescent="0.25">
      <c r="A20" s="84"/>
      <c r="B20" s="158" t="s">
        <v>149</v>
      </c>
      <c r="C20" s="159"/>
      <c r="D20" s="25" t="str">
        <f>IF($A20="","",VLOOKUP($A20,名簿事務局用!$A$11:$E$60,2))</f>
        <v/>
      </c>
      <c r="E20" s="25" t="str">
        <f>IF($A20="","",VLOOKUP($A20,名簿事務局用!$A$11:$E$60,3))</f>
        <v/>
      </c>
      <c r="F20" s="3" t="str">
        <f>IF($A20="","",VLOOKUP($D$5,学校名一覧!$A$2:$C$35,3,FALSE))</f>
        <v/>
      </c>
      <c r="G20" s="91" t="str">
        <f>IF($A20="","",VLOOKUP($A20,名簿事務局用!$A$11:$E$60,4))</f>
        <v/>
      </c>
      <c r="H20" s="99" t="str">
        <f>IF($A20="","",VLOOKUP($A20,名簿事務局用!$A$11:$E$60,5))</f>
        <v/>
      </c>
      <c r="I20" s="103" t="str">
        <f>IF($A20="","",VLOOKUP($A20,名簿事務局用!$A$11:$F$60,6))</f>
        <v/>
      </c>
      <c r="K20" s="69" t="str">
        <f>IF(COUNT(名簿入力用!$B23:$E23)=0,"",名簿入力用!A23)</f>
        <v/>
      </c>
      <c r="L20" s="75" t="str">
        <f>IF(COUNT(名簿入力用!$B23:$E23)=0,"",名簿入力用!B23)</f>
        <v/>
      </c>
      <c r="M20" s="68" t="str">
        <f>IF(COUNT(名簿入力用!$B23:$E23)=0,"",名簿入力用!C23)</f>
        <v/>
      </c>
      <c r="N20" s="68" t="str">
        <f>IF(COUNT(名簿入力用!$B23:$E23)=0,"",名簿入力用!D23)</f>
        <v/>
      </c>
      <c r="O20" s="76" t="str">
        <f>IF(COUNT(名簿入力用!$B23:$E23)=0,"",名簿入力用!E23)</f>
        <v/>
      </c>
      <c r="P20" s="11"/>
      <c r="Q20" s="11"/>
      <c r="R20" s="11"/>
      <c r="S20" s="11"/>
      <c r="T20" s="64"/>
      <c r="U20" s="11"/>
    </row>
    <row r="23" spans="1:21" ht="15.75" customHeight="1" x14ac:dyDescent="0.2">
      <c r="B23" s="157" t="s">
        <v>130</v>
      </c>
      <c r="C23" s="157"/>
      <c r="D23" s="157"/>
      <c r="E23" s="157"/>
      <c r="F23" s="4"/>
      <c r="H23" s="87">
        <f ca="1">TODAY()</f>
        <v>45864</v>
      </c>
      <c r="I23" s="13"/>
    </row>
    <row r="25" spans="1:21" ht="13.5" customHeight="1" x14ac:dyDescent="0.2">
      <c r="F25" s="140" t="str">
        <f>名簿事務局用!D6</f>
        <v>黒川　花子</v>
      </c>
      <c r="G25" s="67"/>
    </row>
    <row r="26" spans="1:21" ht="13.5" customHeight="1" x14ac:dyDescent="0.2">
      <c r="E26" s="10" t="s">
        <v>8</v>
      </c>
      <c r="F26" s="141"/>
      <c r="G26" s="31" t="s">
        <v>109</v>
      </c>
      <c r="I26" s="13"/>
    </row>
    <row r="27" spans="1:21" x14ac:dyDescent="0.2">
      <c r="E27" s="5"/>
      <c r="F27" s="5"/>
      <c r="G27" s="59"/>
    </row>
    <row r="28" spans="1:21" ht="13.5" customHeight="1" x14ac:dyDescent="0.2">
      <c r="F28" s="140" t="str">
        <f>名簿事務局用!B6</f>
        <v>黒川　太朗</v>
      </c>
      <c r="G28" s="17"/>
    </row>
    <row r="29" spans="1:21" ht="13.5" customHeight="1" x14ac:dyDescent="0.2">
      <c r="E29" s="10" t="s">
        <v>9</v>
      </c>
      <c r="F29" s="141"/>
      <c r="G29" s="31" t="s">
        <v>109</v>
      </c>
      <c r="I29" s="13"/>
    </row>
    <row r="30" spans="1:21" ht="13.5" customHeight="1" x14ac:dyDescent="0.2">
      <c r="E30" s="4"/>
      <c r="F30" s="17"/>
      <c r="G30" s="17"/>
      <c r="I30" s="13"/>
    </row>
    <row r="32" spans="1:21" x14ac:dyDescent="0.2">
      <c r="B32" s="9" t="s">
        <v>41</v>
      </c>
    </row>
    <row r="33" spans="2:2" x14ac:dyDescent="0.2">
      <c r="B33" s="9" t="s">
        <v>45</v>
      </c>
    </row>
    <row r="34" spans="2:2" x14ac:dyDescent="0.2">
      <c r="B34" s="9"/>
    </row>
  </sheetData>
  <sheetProtection algorithmName="SHA-512" hashValue="yI67VA6a1kHUlA4EFrgSppWMpKC7E/JiVDqLDGEJY2RW+YF9QNKem3B+R76m38TiYVHItebVFbaLD6J84OszNA==" saltValue="PClyZs7R7Kq/+4PjcEVtAw==" spinCount="100000" sheet="1" objects="1" scenarios="1"/>
  <mergeCells count="27">
    <mergeCell ref="E5:I5"/>
    <mergeCell ref="I6:I7"/>
    <mergeCell ref="K6:K7"/>
    <mergeCell ref="L6:O7"/>
    <mergeCell ref="B12:C12"/>
    <mergeCell ref="B20:C20"/>
    <mergeCell ref="B16:C16"/>
    <mergeCell ref="B17:C17"/>
    <mergeCell ref="B13:C13"/>
    <mergeCell ref="B14:C14"/>
    <mergeCell ref="B19:C19"/>
    <mergeCell ref="F25:F26"/>
    <mergeCell ref="F28:F29"/>
    <mergeCell ref="B1:H1"/>
    <mergeCell ref="D6:E6"/>
    <mergeCell ref="B8:C8"/>
    <mergeCell ref="B9:C9"/>
    <mergeCell ref="B10:C10"/>
    <mergeCell ref="E2:G2"/>
    <mergeCell ref="B6:C7"/>
    <mergeCell ref="F6:F7"/>
    <mergeCell ref="G6:G7"/>
    <mergeCell ref="H6:H7"/>
    <mergeCell ref="B18:C18"/>
    <mergeCell ref="B23:E23"/>
    <mergeCell ref="B11:C11"/>
    <mergeCell ref="B15:C15"/>
  </mergeCells>
  <phoneticPr fontId="2"/>
  <dataValidations count="3">
    <dataValidation imeMode="off" allowBlank="1" showInputMessage="1" showErrorMessage="1" sqref="D5" xr:uid="{00000000-0002-0000-0000-000000000000}"/>
    <dataValidation imeMode="on" allowBlank="1" showInputMessage="1" showErrorMessage="1" sqref="F25 G25:G26 G28:G30 F28 F30 D8:E20 G8:I20" xr:uid="{00000000-0002-0000-0000-000001000000}"/>
    <dataValidation type="list" allowBlank="1" showInputMessage="1" showErrorMessage="1" sqref="H2" xr:uid="{00000000-0002-0000-0000-000002000000}">
      <formula1>"(　　)　,(男子),(女子)"</formula1>
    </dataValidation>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1422-5867-4D87-AF66-BA1DCD1C0552}">
  <dimension ref="A1:V28"/>
  <sheetViews>
    <sheetView tabSelected="1" view="pageBreakPreview" topLeftCell="A7" zoomScale="85" zoomScaleNormal="100" zoomScaleSheetLayoutView="85" workbookViewId="0">
      <selection activeCell="C1" sqref="C1:P28"/>
    </sheetView>
  </sheetViews>
  <sheetFormatPr defaultRowHeight="13.2" x14ac:dyDescent="0.2"/>
  <cols>
    <col min="1" max="2" width="9" style="84"/>
    <col min="3" max="4" width="6.88671875" customWidth="1"/>
    <col min="5" max="6" width="10.6640625" customWidth="1"/>
    <col min="7" max="7" width="5.6640625" customWidth="1"/>
    <col min="8" max="8" width="3.6640625" customWidth="1"/>
    <col min="9" max="9" width="12.6640625" customWidth="1"/>
    <col min="10" max="11" width="10.6640625" customWidth="1"/>
    <col min="12" max="12" width="5.6640625" customWidth="1"/>
    <col min="13" max="13" width="3.6640625" customWidth="1"/>
    <col min="14" max="15" width="12.6640625" customWidth="1"/>
    <col min="19" max="20" width="13.109375" customWidth="1"/>
    <col min="22" max="22" width="15" bestFit="1" customWidth="1"/>
  </cols>
  <sheetData>
    <row r="1" spans="1:22" ht="22.5" customHeight="1" x14ac:dyDescent="0.2">
      <c r="C1" s="142" t="str">
        <f>名簿入力用!A1</f>
        <v>令和７年度宮城県高等学校新人大会テニス競技</v>
      </c>
      <c r="D1" s="142"/>
      <c r="E1" s="142"/>
      <c r="F1" s="142"/>
      <c r="G1" s="142"/>
      <c r="H1" s="142"/>
      <c r="I1" s="142"/>
      <c r="J1" s="142"/>
      <c r="K1" s="142"/>
      <c r="L1" s="142"/>
      <c r="M1" s="142"/>
      <c r="N1" s="142"/>
      <c r="O1" s="142"/>
      <c r="P1" s="13"/>
    </row>
    <row r="2" spans="1:22" ht="22.5" customHeight="1" x14ac:dyDescent="0.2">
      <c r="D2" s="6"/>
      <c r="E2" s="6"/>
      <c r="F2" s="150" t="s">
        <v>101</v>
      </c>
      <c r="G2" s="150"/>
      <c r="H2" s="150"/>
      <c r="I2" s="150"/>
      <c r="J2" s="150"/>
      <c r="K2" s="150"/>
      <c r="L2" s="150"/>
      <c r="M2" s="150"/>
      <c r="N2" s="181" t="str">
        <f>名簿事務局用!B5</f>
        <v>(男子)</v>
      </c>
      <c r="O2" s="181"/>
      <c r="P2" s="13"/>
    </row>
    <row r="3" spans="1:22" ht="15" customHeight="1" x14ac:dyDescent="0.2">
      <c r="C3" s="6"/>
      <c r="D3" s="6"/>
      <c r="E3" s="7"/>
      <c r="F3" s="7"/>
      <c r="G3" s="7"/>
      <c r="H3" s="7"/>
      <c r="I3" s="7"/>
      <c r="J3" s="7"/>
      <c r="K3" s="7"/>
      <c r="L3" s="7"/>
      <c r="M3" s="7"/>
      <c r="N3" s="7"/>
      <c r="O3" s="7"/>
    </row>
    <row r="4" spans="1:22" ht="15" customHeight="1" thickBot="1" x14ac:dyDescent="0.25"/>
    <row r="5" spans="1:22" ht="33.75" customHeight="1" thickBot="1" x14ac:dyDescent="0.25">
      <c r="C5" s="111" t="s">
        <v>1</v>
      </c>
      <c r="D5" s="112" t="s">
        <v>42</v>
      </c>
      <c r="E5" s="129">
        <f>名簿事務局用!B4</f>
        <v>1</v>
      </c>
      <c r="F5" s="178" t="str">
        <f>IF(E5&lt;&gt;0,VLOOKUP($E$5,学校名一覧!$A$2:$C$40,2),"")</f>
        <v>宮城県仙台第一高等学校</v>
      </c>
      <c r="G5" s="179"/>
      <c r="H5" s="179"/>
      <c r="I5" s="179"/>
      <c r="J5" s="179"/>
      <c r="K5" s="179"/>
      <c r="L5" s="179"/>
      <c r="M5" s="179"/>
      <c r="N5" s="179"/>
      <c r="O5" s="179"/>
      <c r="P5" s="180"/>
    </row>
    <row r="6" spans="1:22" ht="26.25" customHeight="1" x14ac:dyDescent="0.2">
      <c r="A6" s="84" t="s">
        <v>116</v>
      </c>
      <c r="B6" s="84" t="s">
        <v>117</v>
      </c>
      <c r="C6" s="182" t="s">
        <v>2</v>
      </c>
      <c r="D6" s="183"/>
      <c r="E6" s="185" t="s">
        <v>102</v>
      </c>
      <c r="F6" s="186"/>
      <c r="G6" s="189" t="s">
        <v>103</v>
      </c>
      <c r="H6" s="190"/>
      <c r="I6" s="193" t="s">
        <v>104</v>
      </c>
      <c r="J6" s="147" t="s">
        <v>105</v>
      </c>
      <c r="K6" s="186"/>
      <c r="L6" s="186" t="s">
        <v>106</v>
      </c>
      <c r="M6" s="186"/>
      <c r="N6" s="196" t="s">
        <v>107</v>
      </c>
      <c r="O6" s="187" t="s">
        <v>4</v>
      </c>
      <c r="P6" s="198" t="s">
        <v>153</v>
      </c>
      <c r="R6" s="165" t="s">
        <v>132</v>
      </c>
      <c r="S6" s="167" t="s">
        <v>131</v>
      </c>
      <c r="T6" s="167"/>
      <c r="U6" s="167"/>
      <c r="V6" s="168"/>
    </row>
    <row r="7" spans="1:22" ht="26.25" customHeight="1" thickBot="1" x14ac:dyDescent="0.25">
      <c r="A7" s="84" t="s">
        <v>115</v>
      </c>
      <c r="B7" s="84" t="s">
        <v>115</v>
      </c>
      <c r="C7" s="153"/>
      <c r="D7" s="184"/>
      <c r="E7" s="117" t="s">
        <v>10</v>
      </c>
      <c r="F7" s="92" t="s">
        <v>11</v>
      </c>
      <c r="G7" s="191"/>
      <c r="H7" s="192"/>
      <c r="I7" s="194"/>
      <c r="J7" s="93" t="s">
        <v>10</v>
      </c>
      <c r="K7" s="88" t="s">
        <v>11</v>
      </c>
      <c r="L7" s="195"/>
      <c r="M7" s="195"/>
      <c r="N7" s="197"/>
      <c r="O7" s="188"/>
      <c r="P7" s="199"/>
      <c r="R7" s="166"/>
      <c r="S7" s="169"/>
      <c r="T7" s="169"/>
      <c r="U7" s="169"/>
      <c r="V7" s="170"/>
    </row>
    <row r="8" spans="1:22" ht="26.25" customHeight="1" x14ac:dyDescent="0.2">
      <c r="A8" s="84">
        <v>1</v>
      </c>
      <c r="B8" s="84">
        <v>3</v>
      </c>
      <c r="C8" s="172" t="s">
        <v>137</v>
      </c>
      <c r="D8" s="173"/>
      <c r="E8" s="118" t="str">
        <f>IF($A8="","",VLOOKUP($A8,名簿事務局用!$A$11:$E$60,2))</f>
        <v>宮　城</v>
      </c>
      <c r="F8" s="95" t="str">
        <f>IF($A8="","",VLOOKUP($A8,名簿事務局用!$A$11:$E$60,3))</f>
        <v>太　郎</v>
      </c>
      <c r="G8" s="39">
        <f>IF($A8="","",VLOOKUP($A8,名簿事務局用!$A$11:$E$60,4))</f>
        <v>3</v>
      </c>
      <c r="H8" s="39" t="s">
        <v>108</v>
      </c>
      <c r="I8" s="119">
        <f>IF($A8="","",VLOOKUP($A8,名簿事務局用!$A$11:$E$60,5))</f>
        <v>40179</v>
      </c>
      <c r="J8" s="114" t="str">
        <f>IF($B8="","",VLOOKUP($B8,名簿事務局用!$A$11:$E$60,2))</f>
        <v>い　　</v>
      </c>
      <c r="K8" s="95" t="str">
        <f>IF($B8="","",VLOOKUP($B8,名簿事務局用!$A$11:$E$60,3))</f>
        <v>　　い</v>
      </c>
      <c r="L8" s="39">
        <f>IF($B8="","",VLOOKUP($B8,名簿事務局用!$A$11:$E$60,4))</f>
        <v>2</v>
      </c>
      <c r="M8" s="39" t="s">
        <v>108</v>
      </c>
      <c r="N8" s="124">
        <f>IF($B8="","",VLOOKUP($B8,名簿事務局用!$A$11:$E$60,5))</f>
        <v>40181</v>
      </c>
      <c r="O8" s="127" t="str">
        <f>IF(OR($A8="",$B8=""),"",VLOOKUP($E$5,学校名一覧!A:C,3,FALSE))</f>
        <v>仙台一</v>
      </c>
      <c r="P8" s="200">
        <f>IF(OR(A8="",B8=""),"",SUM(VLOOKUP(A8,名簿入力用!A:G,7,FALSE),VLOOKUP(D入力用①!B8,名簿入力用!A:G,7,FALSE)))</f>
        <v>124</v>
      </c>
      <c r="Q8" s="20"/>
      <c r="R8" s="71">
        <f>IF(COUNT(名簿入力用!$B11:$E11)=0,"",名簿入力用!A11)</f>
        <v>1</v>
      </c>
      <c r="S8" s="72" t="str">
        <f>IF(COUNT(名簿入力用!$B11:$E11)=0,"",名簿入力用!B11)</f>
        <v>宮城</v>
      </c>
      <c r="T8" s="73" t="str">
        <f>IF(COUNT(名簿入力用!$B11:$E11)=0,"",名簿入力用!C11)</f>
        <v>太郎</v>
      </c>
      <c r="U8" s="73">
        <f>IF(COUNT(名簿入力用!$B11:$E11)=0,"",名簿入力用!D11)</f>
        <v>3</v>
      </c>
      <c r="V8" s="74">
        <f>IF(COUNT(名簿入力用!$B11:$E11)=0,"",名簿入力用!E11)</f>
        <v>40179</v>
      </c>
    </row>
    <row r="9" spans="1:22" ht="26.25" customHeight="1" x14ac:dyDescent="0.2">
      <c r="A9" s="84">
        <v>1</v>
      </c>
      <c r="B9" s="84">
        <v>2</v>
      </c>
      <c r="C9" s="174" t="s">
        <v>138</v>
      </c>
      <c r="D9" s="175"/>
      <c r="E9" s="120" t="str">
        <f>IF($A9="","",VLOOKUP($A9,名簿事務局用!$A$11:$E$60,2))</f>
        <v>宮　城</v>
      </c>
      <c r="F9" s="94" t="str">
        <f>IF($A9="","",VLOOKUP($A9,名簿事務局用!$A$11:$E$60,3))</f>
        <v>太　郎</v>
      </c>
      <c r="G9" s="2">
        <f>IF($A9="","",VLOOKUP($A9,名簿事務局用!$A$11:$E$60,4))</f>
        <v>3</v>
      </c>
      <c r="H9" s="2" t="s">
        <v>108</v>
      </c>
      <c r="I9" s="121">
        <f>IF($A9="","",VLOOKUP($A9,名簿事務局用!$A$11:$E$60,5))</f>
        <v>40179</v>
      </c>
      <c r="J9" s="115" t="str">
        <f>IF($B9="","",VLOOKUP($B9,名簿事務局用!$A$11:$E$60,2))</f>
        <v>あ　あ</v>
      </c>
      <c r="K9" s="94" t="str">
        <f>IF($B9="","",VLOOKUP($B9,名簿事務局用!$A$11:$E$60,3))</f>
        <v>　　あ</v>
      </c>
      <c r="L9" s="2">
        <f>IF($B9="","",VLOOKUP($B9,名簿事務局用!$A$11:$E$60,4))</f>
        <v>3</v>
      </c>
      <c r="M9" s="2" t="s">
        <v>108</v>
      </c>
      <c r="N9" s="125">
        <f>IF($B9="","",VLOOKUP($B9,名簿事務局用!$A$11:$E$60,5))</f>
        <v>40180</v>
      </c>
      <c r="O9" s="128" t="str">
        <f>IF(OR($A9="",$B9=""),"",VLOOKUP($E$5,学校名一覧!A:C,3,FALSE))</f>
        <v>仙台一</v>
      </c>
      <c r="P9" s="201">
        <f>IF(OR(A9="",B9=""),"",SUM(VLOOKUP(A9,名簿入力用!A:G,7,FALSE),VLOOKUP(D入力用①!B9,名簿入力用!A:G,7,FALSE)))</f>
        <v>75</v>
      </c>
      <c r="Q9" s="20"/>
      <c r="R9" s="69">
        <f>IF(COUNT(名簿入力用!$B12:$E12)=0,"",名簿入力用!A12)</f>
        <v>2</v>
      </c>
      <c r="S9" s="75" t="str">
        <f>IF(COUNT(名簿入力用!$B12:$E12)=0,"",名簿入力用!B12)</f>
        <v>ああ</v>
      </c>
      <c r="T9" s="68" t="str">
        <f>IF(COUNT(名簿入力用!$B12:$E12)=0,"",名簿入力用!C12)</f>
        <v>あ</v>
      </c>
      <c r="U9" s="68">
        <f>IF(COUNT(名簿入力用!$B12:$E12)=0,"",名簿入力用!D12)</f>
        <v>3</v>
      </c>
      <c r="V9" s="76">
        <f>IF(COUNT(名簿入力用!$B12:$E12)=0,"",名簿入力用!E12)</f>
        <v>40180</v>
      </c>
    </row>
    <row r="10" spans="1:22" ht="26.25" customHeight="1" x14ac:dyDescent="0.2">
      <c r="A10" s="84">
        <v>4</v>
      </c>
      <c r="B10" s="84">
        <v>1</v>
      </c>
      <c r="C10" s="174" t="s">
        <v>139</v>
      </c>
      <c r="D10" s="175"/>
      <c r="E10" s="120" t="str">
        <f>IF($A10="","",VLOOKUP($A10,名簿事務局用!$A$11:$E$60,2))</f>
        <v>佐村河内</v>
      </c>
      <c r="F10" s="94" t="str">
        <f>IF($A10="","",VLOOKUP($A10,名簿事務局用!$A$11:$E$60,3))</f>
        <v>勘左衛門</v>
      </c>
      <c r="G10" s="2">
        <f>IF($A10="","",VLOOKUP($A10,名簿事務局用!$A$11:$E$60,4))</f>
        <v>1</v>
      </c>
      <c r="H10" s="2" t="s">
        <v>108</v>
      </c>
      <c r="I10" s="121">
        <f>IF($A10="","",VLOOKUP($A10,名簿事務局用!$A$11:$E$60,5))</f>
        <v>40182</v>
      </c>
      <c r="J10" s="115" t="str">
        <f>IF($B10="","",VLOOKUP($B10,名簿事務局用!$A$11:$E$60,2))</f>
        <v>宮　城</v>
      </c>
      <c r="K10" s="94" t="str">
        <f>IF($B10="","",VLOOKUP($B10,名簿事務局用!$A$11:$E$60,3))</f>
        <v>太　郎</v>
      </c>
      <c r="L10" s="2">
        <f>IF($B10="","",VLOOKUP($B10,名簿事務局用!$A$11:$E$60,4))</f>
        <v>3</v>
      </c>
      <c r="M10" s="2" t="s">
        <v>108</v>
      </c>
      <c r="N10" s="125">
        <f>IF($B10="","",VLOOKUP($B10,名簿事務局用!$A$11:$E$60,5))</f>
        <v>40179</v>
      </c>
      <c r="O10" s="128" t="str">
        <f>IF(OR($A10="",$B10=""),"",VLOOKUP($E$5,学校名一覧!A:C,3,FALSE))</f>
        <v>仙台一</v>
      </c>
      <c r="P10" s="201">
        <f>IF(OR(A10="",B10=""),"",SUM(VLOOKUP(A10,名簿入力用!A:G,7,FALSE),VLOOKUP(D入力用①!B10,名簿入力用!A:G,7,FALSE)))</f>
        <v>137</v>
      </c>
      <c r="Q10" s="20"/>
      <c r="R10" s="69">
        <f>IF(COUNT(名簿入力用!$B13:$E13)=0,"",名簿入力用!A13)</f>
        <v>3</v>
      </c>
      <c r="S10" s="75" t="str">
        <f>IF(COUNT(名簿入力用!$B13:$E13)=0,"",名簿入力用!B13)</f>
        <v>い</v>
      </c>
      <c r="T10" s="68" t="str">
        <f>IF(COUNT(名簿入力用!$B13:$E13)=0,"",名簿入力用!C13)</f>
        <v>い</v>
      </c>
      <c r="U10" s="68">
        <f>IF(COUNT(名簿入力用!$B13:$E13)=0,"",名簿入力用!D13)</f>
        <v>2</v>
      </c>
      <c r="V10" s="76">
        <f>IF(COUNT(名簿入力用!$B13:$E13)=0,"",名簿入力用!E13)</f>
        <v>40181</v>
      </c>
    </row>
    <row r="11" spans="1:22" ht="26.25" customHeight="1" thickBot="1" x14ac:dyDescent="0.25">
      <c r="C11" s="176" t="s">
        <v>140</v>
      </c>
      <c r="D11" s="177"/>
      <c r="E11" s="122" t="str">
        <f>IF($A11="","",VLOOKUP($A11,名簿事務局用!$A$11:$E$60,2))</f>
        <v/>
      </c>
      <c r="F11" s="96" t="str">
        <f>IF($A11="","",VLOOKUP($A11,名簿事務局用!$A$11:$E$60,3))</f>
        <v/>
      </c>
      <c r="G11" s="3" t="str">
        <f>IF($A11="","",VLOOKUP($A11,名簿事務局用!$A$11:$E$60,4))</f>
        <v/>
      </c>
      <c r="H11" s="3" t="s">
        <v>108</v>
      </c>
      <c r="I11" s="123" t="str">
        <f>IF($A11="","",VLOOKUP($A11,名簿事務局用!$A$11:$E$60,5))</f>
        <v/>
      </c>
      <c r="J11" s="116" t="str">
        <f>IF($B11="","",VLOOKUP($B11,名簿事務局用!$A$11:$E$60,2))</f>
        <v/>
      </c>
      <c r="K11" s="96" t="str">
        <f>IF($B11="","",VLOOKUP($B11,名簿事務局用!$A$11:$E$60,3))</f>
        <v/>
      </c>
      <c r="L11" s="3" t="str">
        <f>IF($B11="","",VLOOKUP($B11,名簿事務局用!$A$11:$E$60,4))</f>
        <v/>
      </c>
      <c r="M11" s="3" t="s">
        <v>108</v>
      </c>
      <c r="N11" s="126" t="str">
        <f>IF($B11="","",VLOOKUP($B11,名簿事務局用!$A$11:$E$60,5))</f>
        <v/>
      </c>
      <c r="O11" s="113" t="str">
        <f>IF(OR($A11="",$B11=""),"",VLOOKUP($E$5,学校名一覧!A:C,3,FALSE))</f>
        <v/>
      </c>
      <c r="P11" s="202" t="str">
        <f>IF(OR(A11="",B11=""),"",SUM(VLOOKUP(A11,名簿入力用!A:G,7,FALSE),VLOOKUP(D入力用①!B11,名簿入力用!A:G,7,FALSE)))</f>
        <v/>
      </c>
      <c r="Q11" s="22"/>
      <c r="R11" s="69">
        <f>IF(COUNT(名簿入力用!$B14:$E14)=0,"",名簿入力用!A14)</f>
        <v>4</v>
      </c>
      <c r="S11" s="75" t="str">
        <f>IF(COUNT(名簿入力用!$B14:$E14)=0,"",名簿入力用!B14)</f>
        <v>佐村河内</v>
      </c>
      <c r="T11" s="68" t="str">
        <f>IF(COUNT(名簿入力用!$B14:$E14)=0,"",名簿入力用!C14)</f>
        <v>勘左衛門</v>
      </c>
      <c r="U11" s="68">
        <f>IF(COUNT(名簿入力用!$B14:$E14)=0,"",名簿入力用!D14)</f>
        <v>1</v>
      </c>
      <c r="V11" s="76">
        <f>IF(COUNT(名簿入力用!$B14:$E14)=0,"",名簿入力用!E14)</f>
        <v>40182</v>
      </c>
    </row>
    <row r="12" spans="1:22" ht="26.25" customHeight="1" x14ac:dyDescent="0.2">
      <c r="C12" s="172" t="s">
        <v>145</v>
      </c>
      <c r="D12" s="173"/>
      <c r="E12" s="118" t="str">
        <f>IF($A12="","",VLOOKUP($A12,名簿事務局用!$A$11:$E$60,2))</f>
        <v/>
      </c>
      <c r="F12" s="95" t="str">
        <f>IF($A12="","",VLOOKUP($A12,名簿事務局用!$A$11:$E$60,3))</f>
        <v/>
      </c>
      <c r="G12" s="39" t="str">
        <f>IF($A12="","",VLOOKUP($A12,名簿事務局用!$A$11:$E$60,4))</f>
        <v/>
      </c>
      <c r="H12" s="39" t="s">
        <v>108</v>
      </c>
      <c r="I12" s="119" t="str">
        <f>IF($A12="","",VLOOKUP($A12,名簿事務局用!$A$11:$E$60,5))</f>
        <v/>
      </c>
      <c r="J12" s="114" t="str">
        <f>IF($B12="","",VLOOKUP($B12,名簿事務局用!$A$11:$E$60,2))</f>
        <v/>
      </c>
      <c r="K12" s="95" t="str">
        <f>IF($B12="","",VLOOKUP($B12,名簿事務局用!$A$11:$E$60,3))</f>
        <v/>
      </c>
      <c r="L12" s="39" t="str">
        <f>IF($B12="","",VLOOKUP($B12,名簿事務局用!$A$11:$E$60,4))</f>
        <v/>
      </c>
      <c r="M12" s="39" t="s">
        <v>108</v>
      </c>
      <c r="N12" s="124" t="str">
        <f>IF($B12="","",VLOOKUP($B12,名簿事務局用!$A$11:$E$60,5))</f>
        <v/>
      </c>
      <c r="O12" s="127" t="str">
        <f>IF(OR($A12="",$B12=""),"",VLOOKUP($E$5,学校名一覧!A:C,3,FALSE))</f>
        <v/>
      </c>
      <c r="P12" s="200" t="str">
        <f>IF(OR(A12="",B12=""),"",SUM(VLOOKUP(A12,名簿入力用!A:G,7,FALSE),VLOOKUP(D入力用①!B12,名簿入力用!A:G,7,FALSE)))</f>
        <v/>
      </c>
      <c r="Q12" s="22"/>
      <c r="R12" s="69" t="str">
        <f>IF(COUNT(名簿入力用!$B15:$E15)=0,"",名簿入力用!A15)</f>
        <v/>
      </c>
      <c r="S12" s="75" t="str">
        <f>IF(COUNT(名簿入力用!$B15:$E15)=0,"",名簿入力用!B15)</f>
        <v/>
      </c>
      <c r="T12" s="68" t="str">
        <f>IF(COUNT(名簿入力用!$B15:$E15)=0,"",名簿入力用!C15)</f>
        <v/>
      </c>
      <c r="U12" s="68" t="str">
        <f>IF(COUNT(名簿入力用!$B15:$E15)=0,"",名簿入力用!D15)</f>
        <v/>
      </c>
      <c r="V12" s="76" t="str">
        <f>IF(COUNT(名簿入力用!$B15:$E15)=0,"",名簿入力用!E15)</f>
        <v/>
      </c>
    </row>
    <row r="13" spans="1:22" ht="26.25" customHeight="1" x14ac:dyDescent="0.2">
      <c r="C13" s="174" t="s">
        <v>146</v>
      </c>
      <c r="D13" s="175"/>
      <c r="E13" s="120" t="str">
        <f>IF($A13="","",VLOOKUP($A13,名簿事務局用!$A$11:$E$60,2))</f>
        <v/>
      </c>
      <c r="F13" s="94" t="str">
        <f>IF($A13="","",VLOOKUP($A13,名簿事務局用!$A$11:$E$60,3))</f>
        <v/>
      </c>
      <c r="G13" s="2" t="str">
        <f>IF($A13="","",VLOOKUP($A13,名簿事務局用!$A$11:$E$60,4))</f>
        <v/>
      </c>
      <c r="H13" s="2" t="s">
        <v>108</v>
      </c>
      <c r="I13" s="121" t="str">
        <f>IF($A13="","",VLOOKUP($A13,名簿事務局用!$A$11:$E$60,5))</f>
        <v/>
      </c>
      <c r="J13" s="115" t="str">
        <f>IF($B13="","",VLOOKUP($B13,名簿事務局用!$A$11:$E$60,2))</f>
        <v/>
      </c>
      <c r="K13" s="94" t="str">
        <f>IF($B13="","",VLOOKUP($B13,名簿事務局用!$A$11:$E$60,3))</f>
        <v/>
      </c>
      <c r="L13" s="2" t="str">
        <f>IF($B13="","",VLOOKUP($B13,名簿事務局用!$A$11:$E$60,4))</f>
        <v/>
      </c>
      <c r="M13" s="2" t="s">
        <v>108</v>
      </c>
      <c r="N13" s="125" t="str">
        <f>IF($B13="","",VLOOKUP($B13,名簿事務局用!$A$11:$E$60,5))</f>
        <v/>
      </c>
      <c r="O13" s="128" t="str">
        <f>IF(OR($A13="",$B13=""),"",VLOOKUP($E$5,学校名一覧!A:C,3,FALSE))</f>
        <v/>
      </c>
      <c r="P13" s="201" t="str">
        <f>IF(OR(A13="",B13=""),"",SUM(VLOOKUP(A13,名簿入力用!A:G,7,FALSE),VLOOKUP(D入力用①!B13,名簿入力用!A:G,7,FALSE)))</f>
        <v/>
      </c>
      <c r="Q13" s="22"/>
      <c r="R13" s="69" t="str">
        <f>IF(COUNT(名簿入力用!$B16:$E16)=0,"",名簿入力用!A16)</f>
        <v/>
      </c>
      <c r="S13" s="75" t="str">
        <f>IF(COUNT(名簿入力用!$B16:$E16)=0,"",名簿入力用!B16)</f>
        <v/>
      </c>
      <c r="T13" s="68" t="str">
        <f>IF(COUNT(名簿入力用!$B16:$E16)=0,"",名簿入力用!C16)</f>
        <v/>
      </c>
      <c r="U13" s="68" t="str">
        <f>IF(COUNT(名簿入力用!$B16:$E16)=0,"",名簿入力用!D16)</f>
        <v/>
      </c>
      <c r="V13" s="76" t="str">
        <f>IF(COUNT(名簿入力用!$B16:$E16)=0,"",名簿入力用!E16)</f>
        <v/>
      </c>
    </row>
    <row r="14" spans="1:22" ht="26.25" customHeight="1" x14ac:dyDescent="0.2">
      <c r="C14" s="174" t="s">
        <v>147</v>
      </c>
      <c r="D14" s="175"/>
      <c r="E14" s="120" t="str">
        <f>IF($A14="","",VLOOKUP($A14,名簿事務局用!$A$11:$E$60,2))</f>
        <v/>
      </c>
      <c r="F14" s="94" t="str">
        <f>IF($A14="","",VLOOKUP($A14,名簿事務局用!$A$11:$E$60,3))</f>
        <v/>
      </c>
      <c r="G14" s="2" t="str">
        <f>IF($A14="","",VLOOKUP($A14,名簿事務局用!$A$11:$E$60,4))</f>
        <v/>
      </c>
      <c r="H14" s="2" t="s">
        <v>108</v>
      </c>
      <c r="I14" s="121" t="str">
        <f>IF($A14="","",VLOOKUP($A14,名簿事務局用!$A$11:$E$60,5))</f>
        <v/>
      </c>
      <c r="J14" s="115" t="str">
        <f>IF($B14="","",VLOOKUP($B14,名簿事務局用!$A$11:$E$60,2))</f>
        <v/>
      </c>
      <c r="K14" s="94" t="str">
        <f>IF($B14="","",VLOOKUP($B14,名簿事務局用!$A$11:$E$60,3))</f>
        <v/>
      </c>
      <c r="L14" s="2" t="str">
        <f>IF($B14="","",VLOOKUP($B14,名簿事務局用!$A$11:$E$60,4))</f>
        <v/>
      </c>
      <c r="M14" s="2" t="s">
        <v>108</v>
      </c>
      <c r="N14" s="125" t="str">
        <f>IF($B14="","",VLOOKUP($B14,名簿事務局用!$A$11:$E$60,5))</f>
        <v/>
      </c>
      <c r="O14" s="128" t="str">
        <f>IF(OR($A14="",$B14=""),"",VLOOKUP($E$5,学校名一覧!A:C,3,FALSE))</f>
        <v/>
      </c>
      <c r="P14" s="201" t="str">
        <f>IF(OR(A14="",B14=""),"",SUM(VLOOKUP(A14,名簿入力用!A:G,7,FALSE),VLOOKUP(D入力用①!B14,名簿入力用!A:G,7,FALSE)))</f>
        <v/>
      </c>
      <c r="Q14" s="20"/>
      <c r="R14" s="69" t="str">
        <f>IF(COUNT(名簿入力用!$B17:$E17)=0,"",名簿入力用!A17)</f>
        <v/>
      </c>
      <c r="S14" s="75" t="str">
        <f>IF(COUNT(名簿入力用!$B17:$E17)=0,"",名簿入力用!B17)</f>
        <v/>
      </c>
      <c r="T14" s="68" t="str">
        <f>IF(COUNT(名簿入力用!$B17:$E17)=0,"",名簿入力用!C17)</f>
        <v/>
      </c>
      <c r="U14" s="68" t="str">
        <f>IF(COUNT(名簿入力用!$B17:$E17)=0,"",名簿入力用!D17)</f>
        <v/>
      </c>
      <c r="V14" s="76" t="str">
        <f>IF(COUNT(名簿入力用!$B17:$E17)=0,"",名簿入力用!E17)</f>
        <v/>
      </c>
    </row>
    <row r="15" spans="1:22" ht="26.25" customHeight="1" thickBot="1" x14ac:dyDescent="0.25">
      <c r="C15" s="176" t="s">
        <v>148</v>
      </c>
      <c r="D15" s="177"/>
      <c r="E15" s="122" t="str">
        <f>IF($A15="","",VLOOKUP($A15,名簿事務局用!$A$11:$E$60,2))</f>
        <v/>
      </c>
      <c r="F15" s="96" t="str">
        <f>IF($A15="","",VLOOKUP($A15,名簿事務局用!$A$11:$E$60,3))</f>
        <v/>
      </c>
      <c r="G15" s="3" t="str">
        <f>IF($A15="","",VLOOKUP($A15,名簿事務局用!$A$11:$E$60,4))</f>
        <v/>
      </c>
      <c r="H15" s="3" t="s">
        <v>108</v>
      </c>
      <c r="I15" s="123" t="str">
        <f>IF($A15="","",VLOOKUP($A15,名簿事務局用!$A$11:$E$60,5))</f>
        <v/>
      </c>
      <c r="J15" s="116" t="str">
        <f>IF($B15="","",VLOOKUP($B15,名簿事務局用!$A$11:$E$60,2))</f>
        <v/>
      </c>
      <c r="K15" s="96" t="str">
        <f>IF($B15="","",VLOOKUP($B15,名簿事務局用!$A$11:$E$60,3))</f>
        <v/>
      </c>
      <c r="L15" s="3" t="str">
        <f>IF($B15="","",VLOOKUP($B15,名簿事務局用!$A$11:$E$60,4))</f>
        <v/>
      </c>
      <c r="M15" s="3" t="s">
        <v>108</v>
      </c>
      <c r="N15" s="126" t="str">
        <f>IF($B15="","",VLOOKUP($B15,名簿事務局用!$A$11:$E$60,5))</f>
        <v/>
      </c>
      <c r="O15" s="113" t="str">
        <f>IF(OR($A15="",$B15=""),"",VLOOKUP($E$5,学校名一覧!A:C,3,FALSE))</f>
        <v/>
      </c>
      <c r="P15" s="202" t="str">
        <f>IF(OR(A15="",B15=""),"",SUM(VLOOKUP(A15,名簿入力用!A:G,7,FALSE),VLOOKUP(D入力用①!B15,名簿入力用!A:G,7,FALSE)))</f>
        <v/>
      </c>
      <c r="R15" s="69" t="str">
        <f>IF(COUNT(名簿入力用!$B31:$E31)=0,"",名簿入力用!A31)</f>
        <v/>
      </c>
      <c r="S15" s="75" t="str">
        <f>IF(COUNT(名簿入力用!$B31:$E31)=0,"",名簿入力用!B31)</f>
        <v/>
      </c>
      <c r="T15" s="68" t="str">
        <f>IF(COUNT(名簿入力用!$B31:$E31)=0,"",名簿入力用!C31)</f>
        <v/>
      </c>
      <c r="U15" s="68" t="str">
        <f>IF(COUNT(名簿入力用!$B31:$E31)=0,"",名簿入力用!D31)</f>
        <v/>
      </c>
      <c r="V15" s="76" t="str">
        <f>IF(COUNT(名簿入力用!$B31:$E31)=0,"",名簿入力用!E31)</f>
        <v/>
      </c>
    </row>
    <row r="16" spans="1:22" ht="15" customHeight="1" x14ac:dyDescent="0.2">
      <c r="R16" s="69" t="str">
        <f>IF(COUNT(名簿入力用!$B32:$E32)=0,"",名簿入力用!A32)</f>
        <v/>
      </c>
      <c r="S16" s="75" t="str">
        <f>IF(COUNT(名簿入力用!$B32:$E32)=0,"",名簿入力用!B32)</f>
        <v/>
      </c>
      <c r="T16" s="68" t="str">
        <f>IF(COUNT(名簿入力用!$B32:$E32)=0,"",名簿入力用!C32)</f>
        <v/>
      </c>
      <c r="U16" s="68" t="str">
        <f>IF(COUNT(名簿入力用!$B32:$E32)=0,"",名簿入力用!D32)</f>
        <v/>
      </c>
      <c r="V16" s="76" t="str">
        <f>IF(COUNT(名簿入力用!$B32:$E32)=0,"",名簿入力用!E32)</f>
        <v/>
      </c>
    </row>
    <row r="17" spans="3:22" ht="15" customHeight="1" x14ac:dyDescent="0.2">
      <c r="H17" s="4" t="s">
        <v>7</v>
      </c>
      <c r="I17" s="4"/>
      <c r="J17" s="4"/>
      <c r="K17" s="4"/>
      <c r="L17" s="4"/>
      <c r="M17" s="4"/>
      <c r="N17" s="171">
        <f ca="1">TODAY()</f>
        <v>45864</v>
      </c>
      <c r="O17" s="171"/>
      <c r="P17" s="13"/>
      <c r="R17" s="69" t="str">
        <f>IF(COUNT(名簿入力用!$B33:$E33)=0,"",名簿入力用!A33)</f>
        <v/>
      </c>
      <c r="S17" s="75" t="str">
        <f>IF(COUNT(名簿入力用!$B33:$E33)=0,"",名簿入力用!B33)</f>
        <v/>
      </c>
      <c r="T17" s="68" t="str">
        <f>IF(COUNT(名簿入力用!$B33:$E33)=0,"",名簿入力用!C33)</f>
        <v/>
      </c>
      <c r="U17" s="68" t="str">
        <f>IF(COUNT(名簿入力用!$B33:$E33)=0,"",名簿入力用!D33)</f>
        <v/>
      </c>
      <c r="V17" s="76" t="str">
        <f>IF(COUNT(名簿入力用!$B33:$E33)=0,"",名簿入力用!E33)</f>
        <v/>
      </c>
    </row>
    <row r="18" spans="3:22" ht="15" customHeight="1" x14ac:dyDescent="0.2">
      <c r="R18" s="69" t="str">
        <f>IF(COUNT(名簿入力用!$B34:$E34)=0,"",名簿入力用!A34)</f>
        <v/>
      </c>
      <c r="S18" s="75" t="str">
        <f>IF(COUNT(名簿入力用!$B34:$E34)=0,"",名簿入力用!B34)</f>
        <v/>
      </c>
      <c r="T18" s="68" t="str">
        <f>IF(COUNT(名簿入力用!$B34:$E34)=0,"",名簿入力用!C34)</f>
        <v/>
      </c>
      <c r="U18" s="68" t="str">
        <f>IF(COUNT(名簿入力用!$B34:$E34)=0,"",名簿入力用!D34)</f>
        <v/>
      </c>
      <c r="V18" s="76" t="str">
        <f>IF(COUNT(名簿入力用!$B34:$E34)=0,"",名簿入力用!E34)</f>
        <v/>
      </c>
    </row>
    <row r="19" spans="3:22" ht="15" customHeight="1" x14ac:dyDescent="0.2">
      <c r="J19" s="140" t="str">
        <f>名簿事務局用!D6</f>
        <v>黒川　花子</v>
      </c>
      <c r="K19" s="140"/>
      <c r="L19" s="17"/>
      <c r="R19" s="69" t="str">
        <f>IF(COUNT(名簿入力用!$B35:$E35)=0,"",名簿入力用!A35)</f>
        <v/>
      </c>
      <c r="S19" s="75" t="str">
        <f>IF(COUNT(名簿入力用!$B35:$E35)=0,"",名簿入力用!B35)</f>
        <v/>
      </c>
      <c r="T19" s="68" t="str">
        <f>IF(COUNT(名簿入力用!$B35:$E35)=0,"",名簿入力用!C35)</f>
        <v/>
      </c>
      <c r="U19" s="68" t="str">
        <f>IF(COUNT(名簿入力用!$B35:$E35)=0,"",名簿入力用!D35)</f>
        <v/>
      </c>
      <c r="V19" s="76" t="str">
        <f>IF(COUNT(名簿入力用!$B35:$E35)=0,"",名簿入力用!E35)</f>
        <v/>
      </c>
    </row>
    <row r="20" spans="3:22" ht="15" customHeight="1" x14ac:dyDescent="0.2">
      <c r="I20" s="10" t="s">
        <v>8</v>
      </c>
      <c r="J20" s="141"/>
      <c r="K20" s="141"/>
      <c r="L20" s="31" t="s">
        <v>109</v>
      </c>
      <c r="M20" s="32"/>
      <c r="P20" s="13"/>
      <c r="R20" s="69" t="str">
        <f>IF(COUNT(名簿入力用!$B36:$E36)=0,"",名簿入力用!A36)</f>
        <v/>
      </c>
      <c r="S20" s="75" t="str">
        <f>IF(COUNT(名簿入力用!$B36:$E36)=0,"",名簿入力用!B36)</f>
        <v/>
      </c>
      <c r="T20" s="68" t="str">
        <f>IF(COUNT(名簿入力用!$B36:$E36)=0,"",名簿入力用!C36)</f>
        <v/>
      </c>
      <c r="U20" s="68" t="str">
        <f>IF(COUNT(名簿入力用!$B36:$E36)=0,"",名簿入力用!D36)</f>
        <v/>
      </c>
      <c r="V20" s="76" t="str">
        <f>IF(COUNT(名簿入力用!$B36:$E36)=0,"",名簿入力用!E36)</f>
        <v/>
      </c>
    </row>
    <row r="21" spans="3:22" ht="15" customHeight="1" x14ac:dyDescent="0.2">
      <c r="J21" s="59"/>
      <c r="K21" s="59"/>
      <c r="L21" s="5"/>
      <c r="M21" s="5"/>
      <c r="R21" s="69" t="str">
        <f>IF(COUNT(名簿入力用!$B37:$E37)=0,"",名簿入力用!A37)</f>
        <v/>
      </c>
      <c r="S21" s="75" t="str">
        <f>IF(COUNT(名簿入力用!$B37:$E37)=0,"",名簿入力用!B37)</f>
        <v/>
      </c>
      <c r="T21" s="68" t="str">
        <f>IF(COUNT(名簿入力用!$B37:$E37)=0,"",名簿入力用!C37)</f>
        <v/>
      </c>
      <c r="U21" s="68" t="str">
        <f>IF(COUNT(名簿入力用!$B37:$E37)=0,"",名簿入力用!D37)</f>
        <v/>
      </c>
      <c r="V21" s="76" t="str">
        <f>IF(COUNT(名簿入力用!$B37:$E37)=0,"",名簿入力用!E37)</f>
        <v/>
      </c>
    </row>
    <row r="22" spans="3:22" ht="15" customHeight="1" x14ac:dyDescent="0.2">
      <c r="J22" s="140" t="str">
        <f>名簿事務局用!B6</f>
        <v>黒川　太朗</v>
      </c>
      <c r="K22" s="140"/>
      <c r="L22" s="17"/>
      <c r="R22" s="69" t="str">
        <f>IF(COUNT(名簿入力用!$B38:$E38)=0,"",名簿入力用!A38)</f>
        <v/>
      </c>
      <c r="S22" s="75" t="str">
        <f>IF(COUNT(名簿入力用!$B38:$E38)=0,"",名簿入力用!B38)</f>
        <v/>
      </c>
      <c r="T22" s="68" t="str">
        <f>IF(COUNT(名簿入力用!$B38:$E38)=0,"",名簿入力用!C38)</f>
        <v/>
      </c>
      <c r="U22" s="68" t="str">
        <f>IF(COUNT(名簿入力用!$B38:$E38)=0,"",名簿入力用!D38)</f>
        <v/>
      </c>
      <c r="V22" s="76" t="str">
        <f>IF(COUNT(名簿入力用!$B38:$E38)=0,"",名簿入力用!E38)</f>
        <v/>
      </c>
    </row>
    <row r="23" spans="3:22" ht="15" customHeight="1" x14ac:dyDescent="0.2">
      <c r="I23" s="10" t="s">
        <v>9</v>
      </c>
      <c r="J23" s="141"/>
      <c r="K23" s="141"/>
      <c r="L23" s="31" t="s">
        <v>109</v>
      </c>
      <c r="M23" s="32"/>
      <c r="P23" s="13"/>
      <c r="R23" s="69" t="str">
        <f>IF(COUNT(名簿入力用!$B39:$E39)=0,"",名簿入力用!A39)</f>
        <v/>
      </c>
      <c r="S23" s="75" t="str">
        <f>IF(COUNT(名簿入力用!$B39:$E39)=0,"",名簿入力用!B39)</f>
        <v/>
      </c>
      <c r="T23" s="68" t="str">
        <f>IF(COUNT(名簿入力用!$B39:$E39)=0,"",名簿入力用!C39)</f>
        <v/>
      </c>
      <c r="U23" s="68" t="str">
        <f>IF(COUNT(名簿入力用!$B39:$E39)=0,"",名簿入力用!D39)</f>
        <v/>
      </c>
      <c r="V23" s="76" t="str">
        <f>IF(COUNT(名簿入力用!$B39:$E39)=0,"",名簿入力用!E39)</f>
        <v/>
      </c>
    </row>
    <row r="24" spans="3:22" ht="15" customHeight="1" thickBot="1" x14ac:dyDescent="0.25">
      <c r="F24" s="4"/>
      <c r="G24" s="17"/>
      <c r="H24" s="17"/>
      <c r="I24" s="33"/>
      <c r="K24" s="13"/>
      <c r="R24" s="70" t="str">
        <f>IF(COUNT(名簿入力用!$B40:$E40)=0,"",名簿入力用!A40)</f>
        <v/>
      </c>
      <c r="S24" s="77" t="str">
        <f>IF(COUNT(名簿入力用!$B40:$E40)=0,"",名簿入力用!B40)</f>
        <v/>
      </c>
      <c r="T24" s="78" t="str">
        <f>IF(COUNT(名簿入力用!$B40:$E40)=0,"",名簿入力用!C40)</f>
        <v/>
      </c>
      <c r="U24" s="78" t="str">
        <f>IF(COUNT(名簿入力用!$B40:$E40)=0,"",名簿入力用!D40)</f>
        <v/>
      </c>
      <c r="V24" s="79" t="str">
        <f>IF(COUNT(名簿入力用!$B40:$E40)=0,"",名簿入力用!E40)</f>
        <v/>
      </c>
    </row>
    <row r="25" spans="3:22" ht="15" customHeight="1" x14ac:dyDescent="0.2"/>
    <row r="26" spans="3:22" ht="15" customHeight="1" x14ac:dyDescent="0.2">
      <c r="C26" s="9" t="s">
        <v>41</v>
      </c>
    </row>
    <row r="27" spans="3:22" ht="15" customHeight="1" x14ac:dyDescent="0.2">
      <c r="C27" s="9" t="s">
        <v>110</v>
      </c>
    </row>
    <row r="28" spans="3:22" ht="15" customHeight="1" x14ac:dyDescent="0.2">
      <c r="C28" s="9" t="s">
        <v>111</v>
      </c>
    </row>
  </sheetData>
  <sheetProtection sheet="1" objects="1" scenarios="1"/>
  <mergeCells count="26">
    <mergeCell ref="F5:P5"/>
    <mergeCell ref="P6:P7"/>
    <mergeCell ref="R6:R7"/>
    <mergeCell ref="S6:V7"/>
    <mergeCell ref="C1:O1"/>
    <mergeCell ref="F2:M2"/>
    <mergeCell ref="N2:O2"/>
    <mergeCell ref="C6:D7"/>
    <mergeCell ref="E6:F6"/>
    <mergeCell ref="J6:K6"/>
    <mergeCell ref="O6:O7"/>
    <mergeCell ref="G6:H7"/>
    <mergeCell ref="I6:I7"/>
    <mergeCell ref="L6:M7"/>
    <mergeCell ref="N6:N7"/>
    <mergeCell ref="N17:O17"/>
    <mergeCell ref="J19:K20"/>
    <mergeCell ref="J22:K23"/>
    <mergeCell ref="C8:D8"/>
    <mergeCell ref="C9:D9"/>
    <mergeCell ref="C10:D10"/>
    <mergeCell ref="C11:D11"/>
    <mergeCell ref="C12:D12"/>
    <mergeCell ref="C13:D13"/>
    <mergeCell ref="C14:D14"/>
    <mergeCell ref="C15:D15"/>
  </mergeCells>
  <phoneticPr fontId="2"/>
  <dataValidations count="2">
    <dataValidation imeMode="on" allowBlank="1" showInputMessage="1" showErrorMessage="1" sqref="G24:H24 J19 J22" xr:uid="{98D002A3-B49C-4E80-B97D-03F87D794A1B}"/>
    <dataValidation type="list" allowBlank="1" showInputMessage="1" showErrorMessage="1" sqref="N2:O2" xr:uid="{6BE80A77-2516-44D4-B839-5FA43F401844}">
      <formula1>"(　　)　,(男子),(女子)"</formula1>
    </dataValidation>
  </dataValidations>
  <printOptions horizontalCentered="1"/>
  <pageMargins left="0.78740157480314965" right="0.78740157480314965" top="0.78740157480314965" bottom="0.78740157480314965" header="0.51181102362204722"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25BB-F9C4-44F3-A9C9-EDA2E5D95C62}">
  <sheetPr>
    <tabColor rgb="FFFF0000"/>
  </sheetPr>
  <dimension ref="A1:P60"/>
  <sheetViews>
    <sheetView view="pageBreakPreview" zoomScale="145" zoomScaleNormal="100" zoomScaleSheetLayoutView="145" workbookViewId="0"/>
  </sheetViews>
  <sheetFormatPr defaultRowHeight="13.2" x14ac:dyDescent="0.2"/>
  <cols>
    <col min="1" max="1" width="5.88671875" customWidth="1"/>
    <col min="2" max="3" width="11" customWidth="1"/>
    <col min="4" max="4" width="10" customWidth="1"/>
    <col min="5" max="5" width="17.6640625" customWidth="1"/>
    <col min="6" max="6" width="8" customWidth="1"/>
    <col min="257" max="257" width="4.88671875" customWidth="1"/>
    <col min="261" max="261" width="13.77734375" customWidth="1"/>
    <col min="262" max="262" width="2.6640625" customWidth="1"/>
    <col min="513" max="513" width="4.88671875" customWidth="1"/>
    <col min="517" max="517" width="13.77734375" customWidth="1"/>
    <col min="518" max="518" width="2.6640625" customWidth="1"/>
    <col min="769" max="769" width="4.88671875" customWidth="1"/>
    <col min="773" max="773" width="13.77734375" customWidth="1"/>
    <col min="774" max="774" width="2.6640625" customWidth="1"/>
    <col min="1025" max="1025" width="4.88671875" customWidth="1"/>
    <col min="1029" max="1029" width="13.77734375" customWidth="1"/>
    <col min="1030" max="1030" width="2.6640625" customWidth="1"/>
    <col min="1281" max="1281" width="4.88671875" customWidth="1"/>
    <col min="1285" max="1285" width="13.77734375" customWidth="1"/>
    <col min="1286" max="1286" width="2.6640625" customWidth="1"/>
    <col min="1537" max="1537" width="4.88671875" customWidth="1"/>
    <col min="1541" max="1541" width="13.77734375" customWidth="1"/>
    <col min="1542" max="1542" width="2.6640625" customWidth="1"/>
    <col min="1793" max="1793" width="4.88671875" customWidth="1"/>
    <col min="1797" max="1797" width="13.77734375" customWidth="1"/>
    <col min="1798" max="1798" width="2.6640625" customWidth="1"/>
    <col min="2049" max="2049" width="4.88671875" customWidth="1"/>
    <col min="2053" max="2053" width="13.77734375" customWidth="1"/>
    <col min="2054" max="2054" width="2.6640625" customWidth="1"/>
    <col min="2305" max="2305" width="4.88671875" customWidth="1"/>
    <col min="2309" max="2309" width="13.77734375" customWidth="1"/>
    <col min="2310" max="2310" width="2.6640625" customWidth="1"/>
    <col min="2561" max="2561" width="4.88671875" customWidth="1"/>
    <col min="2565" max="2565" width="13.77734375" customWidth="1"/>
    <col min="2566" max="2566" width="2.6640625" customWidth="1"/>
    <col min="2817" max="2817" width="4.88671875" customWidth="1"/>
    <col min="2821" max="2821" width="13.77734375" customWidth="1"/>
    <col min="2822" max="2822" width="2.6640625" customWidth="1"/>
    <col min="3073" max="3073" width="4.88671875" customWidth="1"/>
    <col min="3077" max="3077" width="13.77734375" customWidth="1"/>
    <col min="3078" max="3078" width="2.6640625" customWidth="1"/>
    <col min="3329" max="3329" width="4.88671875" customWidth="1"/>
    <col min="3333" max="3333" width="13.77734375" customWidth="1"/>
    <col min="3334" max="3334" width="2.6640625" customWidth="1"/>
    <col min="3585" max="3585" width="4.88671875" customWidth="1"/>
    <col min="3589" max="3589" width="13.77734375" customWidth="1"/>
    <col min="3590" max="3590" width="2.6640625" customWidth="1"/>
    <col min="3841" max="3841" width="4.88671875" customWidth="1"/>
    <col min="3845" max="3845" width="13.77734375" customWidth="1"/>
    <col min="3846" max="3846" width="2.6640625" customWidth="1"/>
    <col min="4097" max="4097" width="4.88671875" customWidth="1"/>
    <col min="4101" max="4101" width="13.77734375" customWidth="1"/>
    <col min="4102" max="4102" width="2.6640625" customWidth="1"/>
    <col min="4353" max="4353" width="4.88671875" customWidth="1"/>
    <col min="4357" max="4357" width="13.77734375" customWidth="1"/>
    <col min="4358" max="4358" width="2.6640625" customWidth="1"/>
    <col min="4609" max="4609" width="4.88671875" customWidth="1"/>
    <col min="4613" max="4613" width="13.77734375" customWidth="1"/>
    <col min="4614" max="4614" width="2.6640625" customWidth="1"/>
    <col min="4865" max="4865" width="4.88671875" customWidth="1"/>
    <col min="4869" max="4869" width="13.77734375" customWidth="1"/>
    <col min="4870" max="4870" width="2.6640625" customWidth="1"/>
    <col min="5121" max="5121" width="4.88671875" customWidth="1"/>
    <col min="5125" max="5125" width="13.77734375" customWidth="1"/>
    <col min="5126" max="5126" width="2.6640625" customWidth="1"/>
    <col min="5377" max="5377" width="4.88671875" customWidth="1"/>
    <col min="5381" max="5381" width="13.77734375" customWidth="1"/>
    <col min="5382" max="5382" width="2.6640625" customWidth="1"/>
    <col min="5633" max="5633" width="4.88671875" customWidth="1"/>
    <col min="5637" max="5637" width="13.77734375" customWidth="1"/>
    <col min="5638" max="5638" width="2.6640625" customWidth="1"/>
    <col min="5889" max="5889" width="4.88671875" customWidth="1"/>
    <col min="5893" max="5893" width="13.77734375" customWidth="1"/>
    <col min="5894" max="5894" width="2.6640625" customWidth="1"/>
    <col min="6145" max="6145" width="4.88671875" customWidth="1"/>
    <col min="6149" max="6149" width="13.77734375" customWidth="1"/>
    <col min="6150" max="6150" width="2.6640625" customWidth="1"/>
    <col min="6401" max="6401" width="4.88671875" customWidth="1"/>
    <col min="6405" max="6405" width="13.77734375" customWidth="1"/>
    <col min="6406" max="6406" width="2.6640625" customWidth="1"/>
    <col min="6657" max="6657" width="4.88671875" customWidth="1"/>
    <col min="6661" max="6661" width="13.77734375" customWidth="1"/>
    <col min="6662" max="6662" width="2.6640625" customWidth="1"/>
    <col min="6913" max="6913" width="4.88671875" customWidth="1"/>
    <col min="6917" max="6917" width="13.77734375" customWidth="1"/>
    <col min="6918" max="6918" width="2.6640625" customWidth="1"/>
    <col min="7169" max="7169" width="4.88671875" customWidth="1"/>
    <col min="7173" max="7173" width="13.77734375" customWidth="1"/>
    <col min="7174" max="7174" width="2.6640625" customWidth="1"/>
    <col min="7425" max="7425" width="4.88671875" customWidth="1"/>
    <col min="7429" max="7429" width="13.77734375" customWidth="1"/>
    <col min="7430" max="7430" width="2.6640625" customWidth="1"/>
    <col min="7681" max="7681" width="4.88671875" customWidth="1"/>
    <col min="7685" max="7685" width="13.77734375" customWidth="1"/>
    <col min="7686" max="7686" width="2.6640625" customWidth="1"/>
    <col min="7937" max="7937" width="4.88671875" customWidth="1"/>
    <col min="7941" max="7941" width="13.77734375" customWidth="1"/>
    <col min="7942" max="7942" width="2.6640625" customWidth="1"/>
    <col min="8193" max="8193" width="4.88671875" customWidth="1"/>
    <col min="8197" max="8197" width="13.77734375" customWidth="1"/>
    <col min="8198" max="8198" width="2.6640625" customWidth="1"/>
    <col min="8449" max="8449" width="4.88671875" customWidth="1"/>
    <col min="8453" max="8453" width="13.77734375" customWidth="1"/>
    <col min="8454" max="8454" width="2.6640625" customWidth="1"/>
    <col min="8705" max="8705" width="4.88671875" customWidth="1"/>
    <col min="8709" max="8709" width="13.77734375" customWidth="1"/>
    <col min="8710" max="8710" width="2.6640625" customWidth="1"/>
    <col min="8961" max="8961" width="4.88671875" customWidth="1"/>
    <col min="8965" max="8965" width="13.77734375" customWidth="1"/>
    <col min="8966" max="8966" width="2.6640625" customWidth="1"/>
    <col min="9217" max="9217" width="4.88671875" customWidth="1"/>
    <col min="9221" max="9221" width="13.77734375" customWidth="1"/>
    <col min="9222" max="9222" width="2.6640625" customWidth="1"/>
    <col min="9473" max="9473" width="4.88671875" customWidth="1"/>
    <col min="9477" max="9477" width="13.77734375" customWidth="1"/>
    <col min="9478" max="9478" width="2.6640625" customWidth="1"/>
    <col min="9729" max="9729" width="4.88671875" customWidth="1"/>
    <col min="9733" max="9733" width="13.77734375" customWidth="1"/>
    <col min="9734" max="9734" width="2.6640625" customWidth="1"/>
    <col min="9985" max="9985" width="4.88671875" customWidth="1"/>
    <col min="9989" max="9989" width="13.77734375" customWidth="1"/>
    <col min="9990" max="9990" width="2.6640625" customWidth="1"/>
    <col min="10241" max="10241" width="4.88671875" customWidth="1"/>
    <col min="10245" max="10245" width="13.77734375" customWidth="1"/>
    <col min="10246" max="10246" width="2.6640625" customWidth="1"/>
    <col min="10497" max="10497" width="4.88671875" customWidth="1"/>
    <col min="10501" max="10501" width="13.77734375" customWidth="1"/>
    <col min="10502" max="10502" width="2.6640625" customWidth="1"/>
    <col min="10753" max="10753" width="4.88671875" customWidth="1"/>
    <col min="10757" max="10757" width="13.77734375" customWidth="1"/>
    <col min="10758" max="10758" width="2.6640625" customWidth="1"/>
    <col min="11009" max="11009" width="4.88671875" customWidth="1"/>
    <col min="11013" max="11013" width="13.77734375" customWidth="1"/>
    <col min="11014" max="11014" width="2.6640625" customWidth="1"/>
    <col min="11265" max="11265" width="4.88671875" customWidth="1"/>
    <col min="11269" max="11269" width="13.77734375" customWidth="1"/>
    <col min="11270" max="11270" width="2.6640625" customWidth="1"/>
    <col min="11521" max="11521" width="4.88671875" customWidth="1"/>
    <col min="11525" max="11525" width="13.77734375" customWidth="1"/>
    <col min="11526" max="11526" width="2.6640625" customWidth="1"/>
    <col min="11777" max="11777" width="4.88671875" customWidth="1"/>
    <col min="11781" max="11781" width="13.77734375" customWidth="1"/>
    <col min="11782" max="11782" width="2.6640625" customWidth="1"/>
    <col min="12033" max="12033" width="4.88671875" customWidth="1"/>
    <col min="12037" max="12037" width="13.77734375" customWidth="1"/>
    <col min="12038" max="12038" width="2.6640625" customWidth="1"/>
    <col min="12289" max="12289" width="4.88671875" customWidth="1"/>
    <col min="12293" max="12293" width="13.77734375" customWidth="1"/>
    <col min="12294" max="12294" width="2.6640625" customWidth="1"/>
    <col min="12545" max="12545" width="4.88671875" customWidth="1"/>
    <col min="12549" max="12549" width="13.77734375" customWidth="1"/>
    <col min="12550" max="12550" width="2.6640625" customWidth="1"/>
    <col min="12801" max="12801" width="4.88671875" customWidth="1"/>
    <col min="12805" max="12805" width="13.77734375" customWidth="1"/>
    <col min="12806" max="12806" width="2.6640625" customWidth="1"/>
    <col min="13057" max="13057" width="4.88671875" customWidth="1"/>
    <col min="13061" max="13061" width="13.77734375" customWidth="1"/>
    <col min="13062" max="13062" width="2.6640625" customWidth="1"/>
    <col min="13313" max="13313" width="4.88671875" customWidth="1"/>
    <col min="13317" max="13317" width="13.77734375" customWidth="1"/>
    <col min="13318" max="13318" width="2.6640625" customWidth="1"/>
    <col min="13569" max="13569" width="4.88671875" customWidth="1"/>
    <col min="13573" max="13573" width="13.77734375" customWidth="1"/>
    <col min="13574" max="13574" width="2.6640625" customWidth="1"/>
    <col min="13825" max="13825" width="4.88671875" customWidth="1"/>
    <col min="13829" max="13829" width="13.77734375" customWidth="1"/>
    <col min="13830" max="13830" width="2.6640625" customWidth="1"/>
    <col min="14081" max="14081" width="4.88671875" customWidth="1"/>
    <col min="14085" max="14085" width="13.77734375" customWidth="1"/>
    <col min="14086" max="14086" width="2.6640625" customWidth="1"/>
    <col min="14337" max="14337" width="4.88671875" customWidth="1"/>
    <col min="14341" max="14341" width="13.77734375" customWidth="1"/>
    <col min="14342" max="14342" width="2.6640625" customWidth="1"/>
    <col min="14593" max="14593" width="4.88671875" customWidth="1"/>
    <col min="14597" max="14597" width="13.77734375" customWidth="1"/>
    <col min="14598" max="14598" width="2.6640625" customWidth="1"/>
    <col min="14849" max="14849" width="4.88671875" customWidth="1"/>
    <col min="14853" max="14853" width="13.77734375" customWidth="1"/>
    <col min="14854" max="14854" width="2.6640625" customWidth="1"/>
    <col min="15105" max="15105" width="4.88671875" customWidth="1"/>
    <col min="15109" max="15109" width="13.77734375" customWidth="1"/>
    <col min="15110" max="15110" width="2.6640625" customWidth="1"/>
    <col min="15361" max="15361" width="4.88671875" customWidth="1"/>
    <col min="15365" max="15365" width="13.77734375" customWidth="1"/>
    <col min="15366" max="15366" width="2.6640625" customWidth="1"/>
    <col min="15617" max="15617" width="4.88671875" customWidth="1"/>
    <col min="15621" max="15621" width="13.77734375" customWidth="1"/>
    <col min="15622" max="15622" width="2.6640625" customWidth="1"/>
    <col min="15873" max="15873" width="4.88671875" customWidth="1"/>
    <col min="15877" max="15877" width="13.77734375" customWidth="1"/>
    <col min="15878" max="15878" width="2.6640625" customWidth="1"/>
    <col min="16129" max="16129" width="4.88671875" customWidth="1"/>
    <col min="16133" max="16133" width="13.77734375" customWidth="1"/>
    <col min="16134" max="16134" width="2.6640625" customWidth="1"/>
  </cols>
  <sheetData>
    <row r="1" spans="1:11" ht="14.4" x14ac:dyDescent="0.2">
      <c r="A1" s="40" t="s">
        <v>88</v>
      </c>
      <c r="B1" s="41"/>
      <c r="C1" s="41"/>
      <c r="D1" s="41"/>
      <c r="E1" s="41"/>
    </row>
    <row r="2" spans="1:11" ht="14.4" x14ac:dyDescent="0.2">
      <c r="B2" s="134" t="s">
        <v>94</v>
      </c>
      <c r="C2" s="134"/>
      <c r="D2" s="134"/>
    </row>
    <row r="3" spans="1:11" ht="24" customHeight="1" x14ac:dyDescent="0.2">
      <c r="B3" s="30"/>
      <c r="C3" s="30"/>
      <c r="D3" s="30"/>
      <c r="F3" s="60" t="s">
        <v>98</v>
      </c>
      <c r="G3" s="60"/>
      <c r="H3" s="12" t="s">
        <v>127</v>
      </c>
    </row>
    <row r="4" spans="1:11" ht="26.4" x14ac:dyDescent="0.2">
      <c r="A4" s="45" t="s">
        <v>95</v>
      </c>
      <c r="B4" s="55">
        <f>名簿入力用!B4</f>
        <v>1</v>
      </c>
      <c r="C4" s="66" t="str">
        <f>名簿入力用!C4</f>
        <v>宮城県仙台第一高等学校</v>
      </c>
      <c r="D4" s="44"/>
      <c r="E4" s="55" t="str">
        <f>名簿入力用!E4</f>
        <v>仙台一</v>
      </c>
      <c r="F4">
        <f>IF(名簿入力用!J4="","",名簿入力用!J4)</f>
        <v>4</v>
      </c>
      <c r="G4" t="s">
        <v>96</v>
      </c>
      <c r="H4" s="55">
        <f>IF(名簿入力用!H4="","",名簿入力用!H4)</f>
        <v>1200</v>
      </c>
      <c r="I4" t="s">
        <v>97</v>
      </c>
    </row>
    <row r="5" spans="1:11" ht="23.4" customHeight="1" x14ac:dyDescent="0.2">
      <c r="A5" s="45" t="s">
        <v>99</v>
      </c>
      <c r="B5" s="55" t="str">
        <f>名簿入力用!B5</f>
        <v>(男子)</v>
      </c>
      <c r="C5" s="4"/>
      <c r="D5" s="4"/>
      <c r="E5" s="4"/>
      <c r="F5" s="60" t="s">
        <v>126</v>
      </c>
      <c r="G5" s="60"/>
      <c r="H5" s="55">
        <f>IF(名簿入力用!J5="","",名簿入力用!J5)</f>
        <v>4800</v>
      </c>
      <c r="I5" t="s">
        <v>97</v>
      </c>
    </row>
    <row r="6" spans="1:11" ht="23.4" customHeight="1" x14ac:dyDescent="0.2">
      <c r="A6" s="46" t="s">
        <v>9</v>
      </c>
      <c r="B6" s="55" t="str">
        <f>名簿入力用!B6</f>
        <v>黒川　太朗</v>
      </c>
      <c r="C6" s="55" t="str">
        <f>名簿入力用!C6</f>
        <v>校長名</v>
      </c>
      <c r="D6" s="55" t="str">
        <f>名簿入力用!D6</f>
        <v>黒川　花子</v>
      </c>
      <c r="E6" s="4"/>
      <c r="F6" s="62"/>
      <c r="G6" s="60"/>
      <c r="H6" s="55"/>
    </row>
    <row r="7" spans="1:11" ht="23.4" customHeight="1" x14ac:dyDescent="0.2">
      <c r="A7" s="47"/>
      <c r="B7" s="55" t="str">
        <f>名簿入力用!B7</f>
        <v>姓</v>
      </c>
      <c r="C7" s="55" t="str">
        <f>名簿入力用!C7</f>
        <v>名</v>
      </c>
      <c r="D7" s="4"/>
      <c r="E7" s="4"/>
      <c r="F7" s="61"/>
      <c r="G7" s="63"/>
      <c r="H7" s="55"/>
    </row>
    <row r="8" spans="1:11" ht="23.4" customHeight="1" x14ac:dyDescent="0.2">
      <c r="A8" s="46" t="s">
        <v>118</v>
      </c>
      <c r="B8" s="55" t="str">
        <f>IF(名簿入力用!B8="","",IF(LEN(名簿入力用!B8)=1,名簿入力用!B8&amp;"　"&amp;"　",IF(LEN(名簿入力用!B8)=2,LEFT(名簿入力用!B8,1)&amp;"　"&amp;RIGHT(名簿入力用!B8,1),名簿入力用!B8)))</f>
        <v>黒　川</v>
      </c>
      <c r="C8" s="55" t="str">
        <f>IF(名簿入力用!C8="","",IF(LEN(名簿入力用!C8)=1,名簿入力用!C8&amp;"　"&amp;"　",IF(LEN(名簿入力用!C8)=2,LEFT(名簿入力用!C8,1)&amp;"　"&amp;RIGHT(名簿入力用!C8,1),名簿入力用!C8)))</f>
        <v>二　朗</v>
      </c>
      <c r="D8" s="4"/>
      <c r="E8" s="4"/>
      <c r="F8" s="61"/>
      <c r="G8" s="63"/>
      <c r="H8" s="55"/>
    </row>
    <row r="9" spans="1:11" ht="30" customHeight="1" x14ac:dyDescent="0.2"/>
    <row r="10" spans="1:11" ht="30" customHeight="1" thickBot="1" x14ac:dyDescent="0.25">
      <c r="A10" s="29" t="s">
        <v>89</v>
      </c>
      <c r="B10" s="27" t="s">
        <v>90</v>
      </c>
      <c r="C10" s="27" t="s">
        <v>91</v>
      </c>
      <c r="D10" s="27" t="s">
        <v>5</v>
      </c>
      <c r="E10" s="27" t="s">
        <v>92</v>
      </c>
      <c r="F10" s="130" t="s">
        <v>160</v>
      </c>
      <c r="G10" s="130" t="s">
        <v>161</v>
      </c>
      <c r="H10" s="28"/>
    </row>
    <row r="11" spans="1:11" ht="13.95" customHeight="1" thickTop="1" x14ac:dyDescent="0.2">
      <c r="A11" s="28">
        <v>1</v>
      </c>
      <c r="B11" s="65" t="str">
        <f>IF(名簿入力用!B11="","",IF(LEN(名簿入力用!B11)=1,名簿入力用!B11&amp;"　"&amp;"　",IF(LEN(名簿入力用!B11)=2,LEFT(名簿入力用!B11,1)&amp;"　"&amp;RIGHT(名簿入力用!B11,1),名簿入力用!B11)))</f>
        <v>宮　城</v>
      </c>
      <c r="C11" s="65" t="str">
        <f>IF(名簿入力用!C11="","",IF(LEN(名簿入力用!C11)=1,"　"&amp;"　"&amp;名簿入力用!C11,IF(LEN(名簿入力用!C11)=2,LEFT(名簿入力用!C11,1)&amp;"　"&amp;RIGHT(名簿入力用!C11,1),名簿入力用!C11)))</f>
        <v>太　郎</v>
      </c>
      <c r="D11" s="53">
        <f>IF(名簿入力用!D11="","",名簿入力用!D11)</f>
        <v>3</v>
      </c>
      <c r="E11" s="54">
        <f>IF(名簿入力用!E11="","",名簿入力用!E11)</f>
        <v>40179</v>
      </c>
      <c r="F11">
        <f>IF(名簿入力用!F11="","",名簿入力用!F11)</f>
        <v>3</v>
      </c>
      <c r="G11" s="131">
        <f>IF(名簿入力用!G11="","",名簿入力用!G11)</f>
        <v>50</v>
      </c>
      <c r="H11" s="50"/>
      <c r="I11" s="50"/>
      <c r="J11" s="50"/>
      <c r="K11" s="50"/>
    </row>
    <row r="12" spans="1:11" ht="13.2" customHeight="1" x14ac:dyDescent="0.2">
      <c r="A12" s="28">
        <v>2</v>
      </c>
      <c r="B12" s="65" t="str">
        <f>IF(名簿入力用!B12="","",IF(LEN(名簿入力用!B12)=1,名簿入力用!B12&amp;"　"&amp;"　",IF(LEN(名簿入力用!B12)=2,LEFT(名簿入力用!B12,1)&amp;"　"&amp;RIGHT(名簿入力用!B12,1),名簿入力用!B12)))</f>
        <v>あ　あ</v>
      </c>
      <c r="C12" s="65" t="str">
        <f>IF(名簿入力用!C12="","",IF(LEN(名簿入力用!C12)=1,"　"&amp;"　"&amp;名簿入力用!C12,IF(LEN(名簿入力用!C12)=2,LEFT(名簿入力用!C12,1)&amp;"　"&amp;RIGHT(名簿入力用!C12,1),名簿入力用!C12)))</f>
        <v>　　あ</v>
      </c>
      <c r="D12" s="53">
        <f>IF(名簿入力用!D12="","",名簿入力用!D12)</f>
        <v>3</v>
      </c>
      <c r="E12" s="54">
        <f>IF(名簿入力用!E12="","",名簿入力用!E12)</f>
        <v>40180</v>
      </c>
      <c r="F12" t="str">
        <f>IF(名簿入力用!F12="","",名簿入力用!F12)</f>
        <v/>
      </c>
      <c r="G12" s="131">
        <f>IF(名簿入力用!G12="","",名簿入力用!G12)</f>
        <v>25</v>
      </c>
      <c r="H12" s="50"/>
      <c r="I12" s="50"/>
      <c r="J12" s="50"/>
      <c r="K12" s="50"/>
    </row>
    <row r="13" spans="1:11" ht="13.2" customHeight="1" x14ac:dyDescent="0.2">
      <c r="A13" s="28">
        <v>3</v>
      </c>
      <c r="B13" s="65" t="str">
        <f>IF(名簿入力用!B13="","",IF(LEN(名簿入力用!B13)=1,名簿入力用!B13&amp;"　"&amp;"　",IF(LEN(名簿入力用!B13)=2,LEFT(名簿入力用!B13,1)&amp;"　"&amp;RIGHT(名簿入力用!B13,1),名簿入力用!B13)))</f>
        <v>い　　</v>
      </c>
      <c r="C13" s="65" t="str">
        <f>IF(名簿入力用!C13="","",IF(LEN(名簿入力用!C13)=1,"　"&amp;"　"&amp;名簿入力用!C13,IF(LEN(名簿入力用!C13)=2,LEFT(名簿入力用!C13,1)&amp;"　"&amp;RIGHT(名簿入力用!C13,1),名簿入力用!C13)))</f>
        <v>　　い</v>
      </c>
      <c r="D13" s="53">
        <f>IF(名簿入力用!D13="","",名簿入力用!D13)</f>
        <v>2</v>
      </c>
      <c r="E13" s="54">
        <f>IF(名簿入力用!E13="","",名簿入力用!E13)</f>
        <v>40181</v>
      </c>
      <c r="F13" t="str">
        <f>IF(名簿入力用!F13="","",名簿入力用!F13)</f>
        <v/>
      </c>
      <c r="G13" s="131">
        <f>IF(名簿入力用!G13="","",名簿入力用!G13)</f>
        <v>74</v>
      </c>
      <c r="H13" s="50"/>
      <c r="I13" s="50"/>
      <c r="J13" s="50"/>
      <c r="K13" s="50"/>
    </row>
    <row r="14" spans="1:11" ht="13.2" customHeight="1" x14ac:dyDescent="0.2">
      <c r="A14" s="28">
        <v>4</v>
      </c>
      <c r="B14" s="65" t="str">
        <f>IF(名簿入力用!B14="","",IF(LEN(名簿入力用!B14)=1,名簿入力用!B14&amp;"　"&amp;"　",IF(LEN(名簿入力用!B14)=2,LEFT(名簿入力用!B14,1)&amp;"　"&amp;RIGHT(名簿入力用!B14,1),名簿入力用!B14)))</f>
        <v>佐村河内</v>
      </c>
      <c r="C14" s="65" t="str">
        <f>IF(名簿入力用!C14="","",IF(LEN(名簿入力用!C14)=1,"　"&amp;"　"&amp;名簿入力用!C14,IF(LEN(名簿入力用!C14)=2,LEFT(名簿入力用!C14,1)&amp;"　"&amp;RIGHT(名簿入力用!C14,1),名簿入力用!C14)))</f>
        <v>勘左衛門</v>
      </c>
      <c r="D14" s="53">
        <f>IF(名簿入力用!D14="","",名簿入力用!D14)</f>
        <v>1</v>
      </c>
      <c r="E14" s="54">
        <f>IF(名簿入力用!E14="","",名簿入力用!E14)</f>
        <v>40182</v>
      </c>
      <c r="F14" t="str">
        <f>IF(名簿入力用!F14="","",名簿入力用!F14)</f>
        <v/>
      </c>
      <c r="G14" s="131">
        <f>IF(名簿入力用!G14="","",名簿入力用!G14)</f>
        <v>87</v>
      </c>
      <c r="H14" s="50"/>
      <c r="I14" s="50"/>
      <c r="J14" s="50"/>
      <c r="K14" s="50"/>
    </row>
    <row r="15" spans="1:11" ht="13.2" customHeight="1" x14ac:dyDescent="0.2">
      <c r="A15" s="28">
        <v>5</v>
      </c>
      <c r="B15" s="65" t="str">
        <f>IF(名簿入力用!B15="","",IF(LEN(名簿入力用!B15)=1,名簿入力用!B15&amp;"　"&amp;"　",IF(LEN(名簿入力用!B15)=2,LEFT(名簿入力用!B15,1)&amp;"　"&amp;RIGHT(名簿入力用!B15,1),名簿入力用!B15)))</f>
        <v/>
      </c>
      <c r="C15" s="65" t="str">
        <f>IF(名簿入力用!C15="","",IF(LEN(名簿入力用!C15)=1,"　"&amp;"　"&amp;名簿入力用!C15,IF(LEN(名簿入力用!C15)=2,LEFT(名簿入力用!C15,1)&amp;"　"&amp;RIGHT(名簿入力用!C15,1),名簿入力用!C15)))</f>
        <v/>
      </c>
      <c r="D15" s="53" t="str">
        <f>IF(名簿入力用!D15="","",名簿入力用!D15)</f>
        <v/>
      </c>
      <c r="E15" s="54" t="str">
        <f>IF(名簿入力用!E15="","",名簿入力用!E15)</f>
        <v/>
      </c>
      <c r="F15" t="str">
        <f>IF(名簿入力用!F15="","",名簿入力用!F15)</f>
        <v/>
      </c>
      <c r="G15" s="131" t="str">
        <f>IF(名簿入力用!G15="","",名簿入力用!G15)</f>
        <v/>
      </c>
      <c r="H15" s="50"/>
      <c r="I15" s="50"/>
      <c r="J15" s="50"/>
      <c r="K15" s="50"/>
    </row>
    <row r="16" spans="1:11" ht="13.2" customHeight="1" x14ac:dyDescent="0.2">
      <c r="A16" s="28">
        <v>6</v>
      </c>
      <c r="B16" s="65" t="str">
        <f>IF(名簿入力用!B16="","",IF(LEN(名簿入力用!B16)=1,名簿入力用!B16&amp;"　"&amp;"　",IF(LEN(名簿入力用!B16)=2,LEFT(名簿入力用!B16,1)&amp;"　"&amp;RIGHT(名簿入力用!B16,1),名簿入力用!B16)))</f>
        <v/>
      </c>
      <c r="C16" s="65" t="str">
        <f>IF(名簿入力用!C16="","",IF(LEN(名簿入力用!C16)=1,"　"&amp;"　"&amp;名簿入力用!C16,IF(LEN(名簿入力用!C16)=2,LEFT(名簿入力用!C16,1)&amp;"　"&amp;RIGHT(名簿入力用!C16,1),名簿入力用!C16)))</f>
        <v/>
      </c>
      <c r="D16" s="53" t="str">
        <f>IF(名簿入力用!D16="","",名簿入力用!D16)</f>
        <v/>
      </c>
      <c r="E16" s="54" t="str">
        <f>IF(名簿入力用!E16="","",名簿入力用!E16)</f>
        <v/>
      </c>
      <c r="F16" t="str">
        <f>IF(名簿入力用!F16="","",名簿入力用!F16)</f>
        <v/>
      </c>
      <c r="G16" s="131" t="str">
        <f>IF(名簿入力用!G16="","",名簿入力用!G16)</f>
        <v/>
      </c>
      <c r="H16" s="50"/>
      <c r="I16" s="50"/>
      <c r="J16" s="50"/>
      <c r="K16" s="50"/>
    </row>
    <row r="17" spans="1:16" ht="13.2" customHeight="1" x14ac:dyDescent="0.2">
      <c r="A17" s="28">
        <v>7</v>
      </c>
      <c r="B17" s="65" t="str">
        <f>IF(名簿入力用!B17="","",IF(LEN(名簿入力用!B17)=1,名簿入力用!B17&amp;"　"&amp;"　",IF(LEN(名簿入力用!B17)=2,LEFT(名簿入力用!B17,1)&amp;"　"&amp;RIGHT(名簿入力用!B17,1),名簿入力用!B17)))</f>
        <v/>
      </c>
      <c r="C17" s="65" t="str">
        <f>IF(名簿入力用!C17="","",IF(LEN(名簿入力用!C17)=1,"　"&amp;"　"&amp;名簿入力用!C17,IF(LEN(名簿入力用!C17)=2,LEFT(名簿入力用!C17,1)&amp;"　"&amp;RIGHT(名簿入力用!C17,1),名簿入力用!C17)))</f>
        <v/>
      </c>
      <c r="D17" s="53" t="str">
        <f>IF(名簿入力用!D17="","",名簿入力用!D17)</f>
        <v/>
      </c>
      <c r="E17" s="54" t="str">
        <f>IF(名簿入力用!E17="","",名簿入力用!E17)</f>
        <v/>
      </c>
      <c r="F17" t="str">
        <f>IF(名簿入力用!F17="","",名簿入力用!F17)</f>
        <v/>
      </c>
      <c r="G17" s="131" t="str">
        <f>IF(名簿入力用!G17="","",名簿入力用!G17)</f>
        <v/>
      </c>
      <c r="H17" s="50"/>
      <c r="I17" s="50"/>
      <c r="J17" s="50"/>
      <c r="K17" s="50"/>
    </row>
    <row r="18" spans="1:16" ht="13.95" customHeight="1" x14ac:dyDescent="0.2">
      <c r="A18" s="28">
        <v>8</v>
      </c>
      <c r="B18" s="65" t="str">
        <f>IF(名簿入力用!B18="","",IF(LEN(名簿入力用!B18)=1,名簿入力用!B18&amp;"　"&amp;"　",IF(LEN(名簿入力用!B18)=2,LEFT(名簿入力用!B18,1)&amp;"　"&amp;RIGHT(名簿入力用!B18,1),名簿入力用!B18)))</f>
        <v/>
      </c>
      <c r="C18" s="65" t="str">
        <f>IF(名簿入力用!C18="","",IF(LEN(名簿入力用!C18)=1,"　"&amp;"　"&amp;名簿入力用!C18,IF(LEN(名簿入力用!C18)=2,LEFT(名簿入力用!C18,1)&amp;"　"&amp;RIGHT(名簿入力用!C18,1),名簿入力用!C18)))</f>
        <v/>
      </c>
      <c r="D18" s="53" t="str">
        <f>IF(名簿入力用!D18="","",名簿入力用!D18)</f>
        <v/>
      </c>
      <c r="E18" s="54" t="str">
        <f>IF(名簿入力用!E18="","",名簿入力用!E18)</f>
        <v/>
      </c>
      <c r="F18" t="str">
        <f>IF(名簿入力用!F18="","",名簿入力用!F18)</f>
        <v/>
      </c>
      <c r="G18" s="131" t="str">
        <f>IF(名簿入力用!G18="","",名簿入力用!G18)</f>
        <v/>
      </c>
      <c r="H18" s="50"/>
      <c r="I18" s="50"/>
      <c r="J18" s="50"/>
      <c r="K18" s="50"/>
    </row>
    <row r="19" spans="1:16" x14ac:dyDescent="0.2">
      <c r="A19" s="28">
        <v>9</v>
      </c>
      <c r="B19" s="65" t="str">
        <f>IF(名簿入力用!B19="","",IF(LEN(名簿入力用!B19)=1,名簿入力用!B19&amp;"　"&amp;"　",IF(LEN(名簿入力用!B19)=2,LEFT(名簿入力用!B19,1)&amp;"　"&amp;RIGHT(名簿入力用!B19,1),名簿入力用!B19)))</f>
        <v/>
      </c>
      <c r="C19" s="65" t="str">
        <f>IF(名簿入力用!C19="","",IF(LEN(名簿入力用!C19)=1,"　"&amp;"　"&amp;名簿入力用!C19,IF(LEN(名簿入力用!C19)=2,LEFT(名簿入力用!C19,1)&amp;"　"&amp;RIGHT(名簿入力用!C19,1),名簿入力用!C19)))</f>
        <v/>
      </c>
      <c r="D19" s="53" t="str">
        <f>IF(名簿入力用!D19="","",名簿入力用!D19)</f>
        <v/>
      </c>
      <c r="E19" s="54" t="str">
        <f>IF(名簿入力用!E19="","",名簿入力用!E19)</f>
        <v/>
      </c>
      <c r="F19" t="str">
        <f>IF(名簿入力用!F19="","",名簿入力用!F19)</f>
        <v/>
      </c>
      <c r="G19" t="str">
        <f>IF(名簿入力用!G19="","",名簿入力用!G19)</f>
        <v/>
      </c>
    </row>
    <row r="20" spans="1:16" x14ac:dyDescent="0.2">
      <c r="A20" s="28">
        <v>10</v>
      </c>
      <c r="B20" s="65" t="str">
        <f>IF(名簿入力用!B20="","",IF(LEN(名簿入力用!B20)=1,名簿入力用!B20&amp;"　"&amp;"　",IF(LEN(名簿入力用!B20)=2,LEFT(名簿入力用!B20,1)&amp;"　"&amp;RIGHT(名簿入力用!B20,1),名簿入力用!B20)))</f>
        <v/>
      </c>
      <c r="C20" s="65" t="str">
        <f>IF(名簿入力用!C20="","",IF(LEN(名簿入力用!C20)=1,"　"&amp;"　"&amp;名簿入力用!C20,IF(LEN(名簿入力用!C20)=2,LEFT(名簿入力用!C20,1)&amp;"　"&amp;RIGHT(名簿入力用!C20,1),名簿入力用!C20)))</f>
        <v/>
      </c>
      <c r="D20" s="53" t="str">
        <f>IF(名簿入力用!D20="","",名簿入力用!D20)</f>
        <v/>
      </c>
      <c r="E20" s="54" t="str">
        <f>IF(名簿入力用!E20="","",名簿入力用!E20)</f>
        <v/>
      </c>
      <c r="F20" t="str">
        <f>IF(名簿入力用!F20="","",名簿入力用!F20)</f>
        <v/>
      </c>
      <c r="G20" t="str">
        <f>IF(名簿入力用!G20="","",名簿入力用!G20)</f>
        <v/>
      </c>
    </row>
    <row r="21" spans="1:16" x14ac:dyDescent="0.2">
      <c r="A21" s="28">
        <v>11</v>
      </c>
      <c r="B21" s="65" t="str">
        <f>IF(名簿入力用!B21="","",IF(LEN(名簿入力用!B21)=1,名簿入力用!B21&amp;"　"&amp;"　",IF(LEN(名簿入力用!B21)=2,LEFT(名簿入力用!B21,1)&amp;"　"&amp;RIGHT(名簿入力用!B21,1),名簿入力用!B21)))</f>
        <v/>
      </c>
      <c r="C21" s="65" t="str">
        <f>IF(名簿入力用!C21="","",IF(LEN(名簿入力用!C21)=1,"　"&amp;"　"&amp;名簿入力用!C21,IF(LEN(名簿入力用!C21)=2,LEFT(名簿入力用!C21,1)&amp;"　"&amp;RIGHT(名簿入力用!C21,1),名簿入力用!C21)))</f>
        <v/>
      </c>
      <c r="D21" s="53" t="str">
        <f>IF(名簿入力用!D21="","",名簿入力用!D21)</f>
        <v/>
      </c>
      <c r="E21" s="54" t="str">
        <f>IF(名簿入力用!E21="","",名簿入力用!E21)</f>
        <v/>
      </c>
      <c r="F21" t="str">
        <f>IF(名簿入力用!F21="","",名簿入力用!F21)</f>
        <v/>
      </c>
      <c r="G21" t="str">
        <f>IF(名簿入力用!G21="","",名簿入力用!G21)</f>
        <v/>
      </c>
    </row>
    <row r="22" spans="1:16" x14ac:dyDescent="0.2">
      <c r="A22" s="28">
        <v>12</v>
      </c>
      <c r="B22" s="65" t="str">
        <f>IF(名簿入力用!B22="","",IF(LEN(名簿入力用!B22)=1,名簿入力用!B22&amp;"　"&amp;"　",IF(LEN(名簿入力用!B22)=2,LEFT(名簿入力用!B22,1)&amp;"　"&amp;RIGHT(名簿入力用!B22,1),名簿入力用!B22)))</f>
        <v/>
      </c>
      <c r="C22" s="65" t="str">
        <f>IF(名簿入力用!C22="","",IF(LEN(名簿入力用!C22)=1,"　"&amp;"　"&amp;名簿入力用!C22,IF(LEN(名簿入力用!C22)=2,LEFT(名簿入力用!C22,1)&amp;"　"&amp;RIGHT(名簿入力用!C22,1),名簿入力用!C22)))</f>
        <v/>
      </c>
      <c r="D22" s="53" t="str">
        <f>IF(名簿入力用!D22="","",名簿入力用!D22)</f>
        <v/>
      </c>
      <c r="E22" s="54" t="str">
        <f>IF(名簿入力用!E22="","",名簿入力用!E22)</f>
        <v/>
      </c>
      <c r="F22" t="str">
        <f>IF(名簿入力用!F22="","",名簿入力用!F22)</f>
        <v/>
      </c>
      <c r="G22" t="str">
        <f>IF(名簿入力用!G22="","",名簿入力用!G22)</f>
        <v/>
      </c>
    </row>
    <row r="23" spans="1:16" x14ac:dyDescent="0.2">
      <c r="A23" s="28">
        <v>13</v>
      </c>
      <c r="B23" s="65" t="str">
        <f>IF(名簿入力用!B23="","",IF(LEN(名簿入力用!B23)=1,名簿入力用!B23&amp;"　"&amp;"　",IF(LEN(名簿入力用!B23)=2,LEFT(名簿入力用!B23,1)&amp;"　"&amp;RIGHT(名簿入力用!B23,1),名簿入力用!B23)))</f>
        <v/>
      </c>
      <c r="C23" s="65" t="str">
        <f>IF(名簿入力用!C23="","",IF(LEN(名簿入力用!C23)=1,"　"&amp;"　"&amp;名簿入力用!C23,IF(LEN(名簿入力用!C23)=2,LEFT(名簿入力用!C23,1)&amp;"　"&amp;RIGHT(名簿入力用!C23,1),名簿入力用!C23)))</f>
        <v/>
      </c>
      <c r="D23" s="53" t="str">
        <f>IF(名簿入力用!D23="","",名簿入力用!D23)</f>
        <v/>
      </c>
      <c r="E23" s="54" t="str">
        <f>IF(名簿入力用!E23="","",名簿入力用!E23)</f>
        <v/>
      </c>
      <c r="F23" t="str">
        <f>IF(名簿入力用!F23="","",名簿入力用!F23)</f>
        <v/>
      </c>
      <c r="G23" s="19" t="str">
        <f>IF(名簿入力用!G23="","",名簿入力用!G23)</f>
        <v/>
      </c>
      <c r="H23" s="20"/>
      <c r="I23" s="20"/>
      <c r="J23" s="20"/>
      <c r="K23" s="13"/>
      <c r="L23" s="42"/>
      <c r="M23" s="42"/>
      <c r="N23" s="42"/>
      <c r="O23" s="42"/>
      <c r="P23" s="42"/>
    </row>
    <row r="24" spans="1:16" x14ac:dyDescent="0.2">
      <c r="A24" s="28">
        <v>14</v>
      </c>
      <c r="B24" s="65" t="str">
        <f>IF(名簿入力用!B24="","",IF(LEN(名簿入力用!B24)=1,名簿入力用!B24&amp;"　"&amp;"　",IF(LEN(名簿入力用!B24)=2,LEFT(名簿入力用!B24,1)&amp;"　"&amp;RIGHT(名簿入力用!B24,1),名簿入力用!B24)))</f>
        <v/>
      </c>
      <c r="C24" s="65" t="str">
        <f>IF(名簿入力用!C24="","",IF(LEN(名簿入力用!C24)=1,"　"&amp;"　"&amp;名簿入力用!C24,IF(LEN(名簿入力用!C24)=2,LEFT(名簿入力用!C24,1)&amp;"　"&amp;RIGHT(名簿入力用!C24,1),名簿入力用!C24)))</f>
        <v/>
      </c>
      <c r="D24" s="53" t="str">
        <f>IF(名簿入力用!D24="","",名簿入力用!D24)</f>
        <v/>
      </c>
      <c r="E24" s="54" t="str">
        <f>IF(名簿入力用!E24="","",名簿入力用!E24)</f>
        <v/>
      </c>
      <c r="F24" t="str">
        <f>IF(名簿入力用!F24="","",名簿入力用!F24)</f>
        <v/>
      </c>
      <c r="G24" s="19" t="str">
        <f>IF(名簿入力用!G24="","",名簿入力用!G24)</f>
        <v/>
      </c>
      <c r="H24" s="20"/>
      <c r="I24" s="20"/>
      <c r="J24" s="20"/>
      <c r="K24" s="13"/>
      <c r="L24" s="42"/>
      <c r="M24" s="42"/>
      <c r="N24" s="42"/>
      <c r="O24" s="42"/>
      <c r="P24" s="42"/>
    </row>
    <row r="25" spans="1:16" x14ac:dyDescent="0.2">
      <c r="A25" s="28">
        <v>15</v>
      </c>
      <c r="B25" s="65" t="str">
        <f>IF(名簿入力用!B25="","",IF(LEN(名簿入力用!B25)=1,名簿入力用!B25&amp;"　"&amp;"　",IF(LEN(名簿入力用!B25)=2,LEFT(名簿入力用!B25,1)&amp;"　"&amp;RIGHT(名簿入力用!B25,1),名簿入力用!B25)))</f>
        <v/>
      </c>
      <c r="C25" s="65" t="str">
        <f>IF(名簿入力用!C25="","",IF(LEN(名簿入力用!C25)=1,"　"&amp;"　"&amp;名簿入力用!C25,IF(LEN(名簿入力用!C25)=2,LEFT(名簿入力用!C25,1)&amp;"　"&amp;RIGHT(名簿入力用!C25,1),名簿入力用!C25)))</f>
        <v/>
      </c>
      <c r="D25" s="53" t="str">
        <f>IF(名簿入力用!D25="","",名簿入力用!D25)</f>
        <v/>
      </c>
      <c r="E25" s="54" t="str">
        <f>IF(名簿入力用!E25="","",名簿入力用!E25)</f>
        <v/>
      </c>
      <c r="F25" t="str">
        <f>IF(名簿入力用!F25="","",名簿入力用!F25)</f>
        <v/>
      </c>
      <c r="G25" s="20" t="str">
        <f>IF(名簿入力用!G25="","",名簿入力用!G25)</f>
        <v/>
      </c>
      <c r="H25" s="20"/>
      <c r="I25" s="20"/>
      <c r="J25" s="23"/>
      <c r="K25" s="23"/>
      <c r="L25" s="42"/>
      <c r="M25" s="42"/>
      <c r="N25" s="42"/>
      <c r="O25" s="42"/>
      <c r="P25" s="42"/>
    </row>
    <row r="26" spans="1:16" x14ac:dyDescent="0.2">
      <c r="A26" s="28">
        <v>16</v>
      </c>
      <c r="B26" s="65" t="str">
        <f>IF(名簿入力用!B26="","",IF(LEN(名簿入力用!B26)=1,名簿入力用!B26&amp;"　"&amp;"　",IF(LEN(名簿入力用!B26)=2,LEFT(名簿入力用!B26,1)&amp;"　"&amp;RIGHT(名簿入力用!B26,1),名簿入力用!B26)))</f>
        <v/>
      </c>
      <c r="C26" s="65" t="str">
        <f>IF(名簿入力用!C26="","",IF(LEN(名簿入力用!C26)=1,"　"&amp;"　"&amp;名簿入力用!C26,IF(LEN(名簿入力用!C26)=2,LEFT(名簿入力用!C26,1)&amp;"　"&amp;RIGHT(名簿入力用!C26,1),名簿入力用!C26)))</f>
        <v/>
      </c>
      <c r="D26" s="53" t="str">
        <f>IF(名簿入力用!D26="","",名簿入力用!D26)</f>
        <v/>
      </c>
      <c r="E26" s="54" t="str">
        <f>IF(名簿入力用!E26="","",名簿入力用!E26)</f>
        <v/>
      </c>
      <c r="F26" t="str">
        <f>IF(名簿入力用!F26="","",名簿入力用!F26)</f>
        <v/>
      </c>
      <c r="G26" s="21" t="str">
        <f>IF(名簿入力用!G26="","",名簿入力用!G26)</f>
        <v/>
      </c>
      <c r="H26" s="22"/>
      <c r="I26" s="22"/>
      <c r="J26" s="51"/>
      <c r="K26" s="52"/>
      <c r="L26" s="42"/>
      <c r="M26" s="42"/>
      <c r="N26" s="42"/>
      <c r="O26" s="42"/>
      <c r="P26" s="42"/>
    </row>
    <row r="27" spans="1:16" x14ac:dyDescent="0.2">
      <c r="A27" s="28">
        <v>17</v>
      </c>
      <c r="B27" s="65" t="str">
        <f>IF(名簿入力用!B27="","",IF(LEN(名簿入力用!B27)=1,名簿入力用!B27&amp;"　"&amp;"　",IF(LEN(名簿入力用!B27)=2,LEFT(名簿入力用!B27,1)&amp;"　"&amp;RIGHT(名簿入力用!B27,1),名簿入力用!B27)))</f>
        <v/>
      </c>
      <c r="C27" s="65" t="str">
        <f>IF(名簿入力用!C27="","",IF(LEN(名簿入力用!C27)=1,"　"&amp;"　"&amp;名簿入力用!C27,IF(LEN(名簿入力用!C27)=2,LEFT(名簿入力用!C27,1)&amp;"　"&amp;RIGHT(名簿入力用!C27,1),名簿入力用!C27)))</f>
        <v/>
      </c>
      <c r="D27" s="53" t="str">
        <f>IF(名簿入力用!D27="","",名簿入力用!D27)</f>
        <v/>
      </c>
      <c r="E27" s="54" t="str">
        <f>IF(名簿入力用!E27="","",名簿入力用!E27)</f>
        <v/>
      </c>
      <c r="F27" t="str">
        <f>IF(名簿入力用!F27="","",名簿入力用!F27)</f>
        <v/>
      </c>
      <c r="G27" s="20" t="str">
        <f>IF(名簿入力用!G27="","",名簿入力用!G27)</f>
        <v/>
      </c>
      <c r="H27" s="22"/>
      <c r="I27" s="22"/>
      <c r="J27" s="51"/>
      <c r="K27" s="52"/>
      <c r="L27" s="42"/>
      <c r="M27" s="42"/>
      <c r="N27" s="42"/>
      <c r="O27" s="42"/>
      <c r="P27" s="42"/>
    </row>
    <row r="28" spans="1:16" x14ac:dyDescent="0.2">
      <c r="A28" s="28">
        <v>18</v>
      </c>
      <c r="B28" s="65" t="str">
        <f>IF(名簿入力用!B28="","",IF(LEN(名簿入力用!B28)=1,名簿入力用!B28&amp;"　"&amp;"　",IF(LEN(名簿入力用!B28)=2,LEFT(名簿入力用!B28,1)&amp;"　"&amp;RIGHT(名簿入力用!B28,1),名簿入力用!B28)))</f>
        <v/>
      </c>
      <c r="C28" s="65" t="str">
        <f>IF(名簿入力用!C28="","",IF(LEN(名簿入力用!C28)=1,"　"&amp;"　"&amp;名簿入力用!C28,IF(LEN(名簿入力用!C28)=2,LEFT(名簿入力用!C28,1)&amp;"　"&amp;RIGHT(名簿入力用!C28,1),名簿入力用!C28)))</f>
        <v/>
      </c>
      <c r="D28" s="53" t="str">
        <f>IF(名簿入力用!D28="","",名簿入力用!D28)</f>
        <v/>
      </c>
      <c r="E28" s="54" t="str">
        <f>IF(名簿入力用!E28="","",名簿入力用!E28)</f>
        <v/>
      </c>
      <c r="F28" t="str">
        <f>IF(名簿入力用!F28="","",名簿入力用!F28)</f>
        <v/>
      </c>
      <c r="G28" s="20" t="str">
        <f>IF(名簿入力用!G28="","",名簿入力用!G28)</f>
        <v/>
      </c>
      <c r="H28" s="22"/>
      <c r="I28" s="22"/>
      <c r="J28" s="51"/>
      <c r="K28" s="52"/>
      <c r="L28" s="42"/>
      <c r="M28" s="42"/>
      <c r="N28" s="42"/>
      <c r="O28" s="42"/>
      <c r="P28" s="42"/>
    </row>
    <row r="29" spans="1:16" x14ac:dyDescent="0.2">
      <c r="A29" s="28">
        <v>19</v>
      </c>
      <c r="B29" s="65" t="str">
        <f>IF(名簿入力用!B29="","",IF(LEN(名簿入力用!B29)=1,名簿入力用!B29&amp;"　"&amp;"　",IF(LEN(名簿入力用!B29)=2,LEFT(名簿入力用!B29,1)&amp;"　"&amp;RIGHT(名簿入力用!B29,1),名簿入力用!B29)))</f>
        <v/>
      </c>
      <c r="C29" s="65" t="str">
        <f>IF(名簿入力用!C29="","",IF(LEN(名簿入力用!C29)=1,"　"&amp;"　"&amp;名簿入力用!C29,IF(LEN(名簿入力用!C29)=2,LEFT(名簿入力用!C29,1)&amp;"　"&amp;RIGHT(名簿入力用!C29,1),名簿入力用!C29)))</f>
        <v/>
      </c>
      <c r="D29" s="53" t="str">
        <f>IF(名簿入力用!D29="","",名簿入力用!D29)</f>
        <v/>
      </c>
      <c r="E29" s="54" t="str">
        <f>IF(名簿入力用!E29="","",名簿入力用!E29)</f>
        <v/>
      </c>
      <c r="F29" t="str">
        <f>IF(名簿入力用!F29="","",名簿入力用!F29)</f>
        <v/>
      </c>
      <c r="G29" s="20" t="str">
        <f>IF(名簿入力用!G29="","",名簿入力用!G29)</f>
        <v/>
      </c>
      <c r="H29" s="20"/>
      <c r="I29" s="20"/>
      <c r="J29" s="20"/>
      <c r="K29" s="13"/>
      <c r="L29" s="42"/>
      <c r="M29" s="42"/>
      <c r="N29" s="42"/>
      <c r="O29" s="42"/>
      <c r="P29" s="42"/>
    </row>
    <row r="30" spans="1:16" x14ac:dyDescent="0.2">
      <c r="A30" s="28">
        <v>20</v>
      </c>
      <c r="B30" s="65" t="str">
        <f>IF(名簿入力用!B30="","",IF(LEN(名簿入力用!B30)=1,名簿入力用!B30&amp;"　"&amp;"　",IF(LEN(名簿入力用!B30)=2,LEFT(名簿入力用!B30,1)&amp;"　"&amp;RIGHT(名簿入力用!B30,1),名簿入力用!B30)))</f>
        <v/>
      </c>
      <c r="C30" s="65" t="str">
        <f>IF(名簿入力用!C30="","",IF(LEN(名簿入力用!C30)=1,"　"&amp;"　"&amp;名簿入力用!C30,IF(LEN(名簿入力用!C30)=2,LEFT(名簿入力用!C30,1)&amp;"　"&amp;RIGHT(名簿入力用!C30,1),名簿入力用!C30)))</f>
        <v/>
      </c>
      <c r="D30" s="53" t="str">
        <f>IF(名簿入力用!D30="","",名簿入力用!D30)</f>
        <v/>
      </c>
      <c r="E30" s="54" t="str">
        <f>IF(名簿入力用!E30="","",名簿入力用!E30)</f>
        <v/>
      </c>
      <c r="F30" t="str">
        <f>IF(名簿入力用!F30="","",名簿入力用!F30)</f>
        <v/>
      </c>
      <c r="G30" s="20" t="str">
        <f>IF(名簿入力用!G30="","",名簿入力用!G30)</f>
        <v/>
      </c>
      <c r="H30" s="20"/>
      <c r="I30" s="20"/>
      <c r="J30" s="22"/>
      <c r="K30" s="13"/>
      <c r="L30" s="42"/>
      <c r="M30" s="42"/>
      <c r="N30" s="42"/>
      <c r="O30" s="42"/>
      <c r="P30" s="42"/>
    </row>
    <row r="31" spans="1:16" x14ac:dyDescent="0.2">
      <c r="A31" s="28">
        <v>21</v>
      </c>
      <c r="B31" s="65" t="str">
        <f>IF(名簿入力用!B31="","",IF(LEN(名簿入力用!B31)=1,名簿入力用!B31&amp;"　"&amp;"　",IF(LEN(名簿入力用!B31)=2,LEFT(名簿入力用!B31,1)&amp;"　"&amp;RIGHT(名簿入力用!B31,1),名簿入力用!B31)))</f>
        <v/>
      </c>
      <c r="C31" s="65" t="str">
        <f>IF(名簿入力用!C31="","",IF(LEN(名簿入力用!C31)=1,"　"&amp;"　"&amp;名簿入力用!C31,IF(LEN(名簿入力用!C31)=2,LEFT(名簿入力用!C31,1)&amp;"　"&amp;RIGHT(名簿入力用!C31,1),名簿入力用!C31)))</f>
        <v/>
      </c>
      <c r="D31" s="53" t="str">
        <f>IF(名簿入力用!D31="","",名簿入力用!D31)</f>
        <v/>
      </c>
      <c r="E31" s="54" t="str">
        <f>IF(名簿入力用!E31="","",名簿入力用!E31)</f>
        <v/>
      </c>
      <c r="F31" t="str">
        <f>IF(名簿入力用!F31="","",名簿入力用!F31)</f>
        <v/>
      </c>
      <c r="G31" t="str">
        <f>IF(名簿入力用!G31="","",名簿入力用!G31)</f>
        <v/>
      </c>
    </row>
    <row r="32" spans="1:16" x14ac:dyDescent="0.2">
      <c r="A32" s="28">
        <v>22</v>
      </c>
      <c r="B32" s="65" t="str">
        <f>IF(名簿入力用!B32="","",IF(LEN(名簿入力用!B32)=1,名簿入力用!B32&amp;"　"&amp;"　",IF(LEN(名簿入力用!B32)=2,LEFT(名簿入力用!B32,1)&amp;"　"&amp;RIGHT(名簿入力用!B32,1),名簿入力用!B32)))</f>
        <v/>
      </c>
      <c r="C32" s="65" t="str">
        <f>IF(名簿入力用!C32="","",IF(LEN(名簿入力用!C32)=1,"　"&amp;"　"&amp;名簿入力用!C32,IF(LEN(名簿入力用!C32)=2,LEFT(名簿入力用!C32,1)&amp;"　"&amp;RIGHT(名簿入力用!C32,1),名簿入力用!C32)))</f>
        <v/>
      </c>
      <c r="D32" s="53" t="str">
        <f>IF(名簿入力用!D32="","",名簿入力用!D32)</f>
        <v/>
      </c>
      <c r="E32" s="54" t="str">
        <f>IF(名簿入力用!E32="","",名簿入力用!E32)</f>
        <v/>
      </c>
      <c r="F32" t="str">
        <f>IF(名簿入力用!F32="","",名簿入力用!F32)</f>
        <v/>
      </c>
      <c r="G32" t="str">
        <f>IF(名簿入力用!G32="","",名簿入力用!G32)</f>
        <v/>
      </c>
    </row>
    <row r="33" spans="1:7" x14ac:dyDescent="0.2">
      <c r="A33" s="28">
        <v>23</v>
      </c>
      <c r="B33" s="65" t="str">
        <f>IF(名簿入力用!B33="","",IF(LEN(名簿入力用!B33)=1,名簿入力用!B33&amp;"　"&amp;"　",IF(LEN(名簿入力用!B33)=2,LEFT(名簿入力用!B33,1)&amp;"　"&amp;RIGHT(名簿入力用!B33,1),名簿入力用!B33)))</f>
        <v/>
      </c>
      <c r="C33" s="65" t="str">
        <f>IF(名簿入力用!C33="","",IF(LEN(名簿入力用!C33)=1,"　"&amp;"　"&amp;名簿入力用!C33,IF(LEN(名簿入力用!C33)=2,LEFT(名簿入力用!C33,1)&amp;"　"&amp;RIGHT(名簿入力用!C33,1),名簿入力用!C33)))</f>
        <v/>
      </c>
      <c r="D33" s="53" t="str">
        <f>IF(名簿入力用!D33="","",名簿入力用!D33)</f>
        <v/>
      </c>
      <c r="E33" s="54" t="str">
        <f>IF(名簿入力用!E33="","",名簿入力用!E33)</f>
        <v/>
      </c>
      <c r="F33" t="str">
        <f>IF(名簿入力用!F33="","",名簿入力用!F33)</f>
        <v/>
      </c>
      <c r="G33" t="str">
        <f>IF(名簿入力用!G33="","",名簿入力用!G33)</f>
        <v/>
      </c>
    </row>
    <row r="34" spans="1:7" x14ac:dyDescent="0.2">
      <c r="A34" s="28">
        <v>24</v>
      </c>
      <c r="B34" s="65" t="str">
        <f>IF(名簿入力用!B34="","",IF(LEN(名簿入力用!B34)=1,名簿入力用!B34&amp;"　"&amp;"　",IF(LEN(名簿入力用!B34)=2,LEFT(名簿入力用!B34,1)&amp;"　"&amp;RIGHT(名簿入力用!B34,1),名簿入力用!B34)))</f>
        <v/>
      </c>
      <c r="C34" s="65" t="str">
        <f>IF(名簿入力用!C34="","",IF(LEN(名簿入力用!C34)=1,"　"&amp;"　"&amp;名簿入力用!C34,IF(LEN(名簿入力用!C34)=2,LEFT(名簿入力用!C34,1)&amp;"　"&amp;RIGHT(名簿入力用!C34,1),名簿入力用!C34)))</f>
        <v/>
      </c>
      <c r="D34" s="53" t="str">
        <f>IF(名簿入力用!D34="","",名簿入力用!D34)</f>
        <v/>
      </c>
      <c r="E34" s="54" t="str">
        <f>IF(名簿入力用!E34="","",名簿入力用!E34)</f>
        <v/>
      </c>
      <c r="F34" t="str">
        <f>IF(名簿入力用!F34="","",名簿入力用!F34)</f>
        <v/>
      </c>
      <c r="G34" t="str">
        <f>IF(名簿入力用!G34="","",名簿入力用!G34)</f>
        <v/>
      </c>
    </row>
    <row r="35" spans="1:7" x14ac:dyDescent="0.2">
      <c r="A35" s="28">
        <v>25</v>
      </c>
      <c r="B35" s="65" t="str">
        <f>IF(名簿入力用!B35="","",IF(LEN(名簿入力用!B35)=1,名簿入力用!B35&amp;"　"&amp;"　",IF(LEN(名簿入力用!B35)=2,LEFT(名簿入力用!B35,1)&amp;"　"&amp;RIGHT(名簿入力用!B35,1),名簿入力用!B35)))</f>
        <v/>
      </c>
      <c r="C35" s="65" t="str">
        <f>IF(名簿入力用!C35="","",IF(LEN(名簿入力用!C35)=1,"　"&amp;"　"&amp;名簿入力用!C35,IF(LEN(名簿入力用!C35)=2,LEFT(名簿入力用!C35,1)&amp;"　"&amp;RIGHT(名簿入力用!C35,1),名簿入力用!C35)))</f>
        <v/>
      </c>
      <c r="D35" s="53" t="str">
        <f>IF(名簿入力用!D35="","",名簿入力用!D35)</f>
        <v/>
      </c>
      <c r="E35" s="54" t="str">
        <f>IF(名簿入力用!E35="","",名簿入力用!E35)</f>
        <v/>
      </c>
      <c r="F35" t="str">
        <f>IF(名簿入力用!F35="","",名簿入力用!F35)</f>
        <v/>
      </c>
      <c r="G35" t="str">
        <f>IF(名簿入力用!G35="","",名簿入力用!G35)</f>
        <v/>
      </c>
    </row>
    <row r="36" spans="1:7" x14ac:dyDescent="0.2">
      <c r="A36" s="28">
        <v>26</v>
      </c>
      <c r="B36" s="65" t="str">
        <f>IF(名簿入力用!B36="","",IF(LEN(名簿入力用!B36)=1,名簿入力用!B36&amp;"　"&amp;"　",IF(LEN(名簿入力用!B36)=2,LEFT(名簿入力用!B36,1)&amp;"　"&amp;RIGHT(名簿入力用!B36,1),名簿入力用!B36)))</f>
        <v/>
      </c>
      <c r="C36" s="65" t="str">
        <f>IF(名簿入力用!C36="","",IF(LEN(名簿入力用!C36)=1,"　"&amp;"　"&amp;名簿入力用!C36,IF(LEN(名簿入力用!C36)=2,LEFT(名簿入力用!C36,1)&amp;"　"&amp;RIGHT(名簿入力用!C36,1),名簿入力用!C36)))</f>
        <v/>
      </c>
      <c r="D36" s="53" t="str">
        <f>IF(名簿入力用!D36="","",名簿入力用!D36)</f>
        <v/>
      </c>
      <c r="E36" s="54" t="str">
        <f>IF(名簿入力用!E36="","",名簿入力用!E36)</f>
        <v/>
      </c>
      <c r="F36" t="str">
        <f>IF(名簿入力用!F36="","",名簿入力用!F36)</f>
        <v/>
      </c>
      <c r="G36" t="str">
        <f>IF(名簿入力用!G36="","",名簿入力用!G36)</f>
        <v/>
      </c>
    </row>
    <row r="37" spans="1:7" x14ac:dyDescent="0.2">
      <c r="A37" s="28">
        <v>27</v>
      </c>
      <c r="B37" s="65" t="str">
        <f>IF(名簿入力用!B37="","",IF(LEN(名簿入力用!B37)=1,名簿入力用!B37&amp;"　"&amp;"　",IF(LEN(名簿入力用!B37)=2,LEFT(名簿入力用!B37,1)&amp;"　"&amp;RIGHT(名簿入力用!B37,1),名簿入力用!B37)))</f>
        <v/>
      </c>
      <c r="C37" s="65" t="str">
        <f>IF(名簿入力用!C37="","",IF(LEN(名簿入力用!C37)=1,"　"&amp;"　"&amp;名簿入力用!C37,IF(LEN(名簿入力用!C37)=2,LEFT(名簿入力用!C37,1)&amp;"　"&amp;RIGHT(名簿入力用!C37,1),名簿入力用!C37)))</f>
        <v/>
      </c>
      <c r="D37" s="53" t="str">
        <f>IF(名簿入力用!D37="","",名簿入力用!D37)</f>
        <v/>
      </c>
      <c r="E37" s="54" t="str">
        <f>IF(名簿入力用!E37="","",名簿入力用!E37)</f>
        <v/>
      </c>
      <c r="F37" t="str">
        <f>IF(名簿入力用!F37="","",名簿入力用!F37)</f>
        <v/>
      </c>
      <c r="G37" t="str">
        <f>IF(名簿入力用!G37="","",名簿入力用!G37)</f>
        <v/>
      </c>
    </row>
    <row r="38" spans="1:7" x14ac:dyDescent="0.2">
      <c r="A38" s="28">
        <v>28</v>
      </c>
      <c r="B38" s="65" t="str">
        <f>IF(名簿入力用!B38="","",IF(LEN(名簿入力用!B38)=1,名簿入力用!B38&amp;"　"&amp;"　",IF(LEN(名簿入力用!B38)=2,LEFT(名簿入力用!B38,1)&amp;"　"&amp;RIGHT(名簿入力用!B38,1),名簿入力用!B38)))</f>
        <v/>
      </c>
      <c r="C38" s="65" t="str">
        <f>IF(名簿入力用!C38="","",IF(LEN(名簿入力用!C38)=1,"　"&amp;"　"&amp;名簿入力用!C38,IF(LEN(名簿入力用!C38)=2,LEFT(名簿入力用!C38,1)&amp;"　"&amp;RIGHT(名簿入力用!C38,1),名簿入力用!C38)))</f>
        <v/>
      </c>
      <c r="D38" s="53" t="str">
        <f>IF(名簿入力用!D38="","",名簿入力用!D38)</f>
        <v/>
      </c>
      <c r="E38" s="54" t="str">
        <f>IF(名簿入力用!E38="","",名簿入力用!E38)</f>
        <v/>
      </c>
      <c r="F38" t="str">
        <f>IF(名簿入力用!F38="","",名簿入力用!F38)</f>
        <v/>
      </c>
      <c r="G38" t="str">
        <f>IF(名簿入力用!G38="","",名簿入力用!G38)</f>
        <v/>
      </c>
    </row>
    <row r="39" spans="1:7" x14ac:dyDescent="0.2">
      <c r="A39" s="28">
        <v>29</v>
      </c>
      <c r="B39" s="65" t="str">
        <f>IF(名簿入力用!B39="","",IF(LEN(名簿入力用!B39)=1,名簿入力用!B39&amp;"　"&amp;"　",IF(LEN(名簿入力用!B39)=2,LEFT(名簿入力用!B39,1)&amp;"　"&amp;RIGHT(名簿入力用!B39,1),名簿入力用!B39)))</f>
        <v/>
      </c>
      <c r="C39" s="65" t="str">
        <f>IF(名簿入力用!C39="","",IF(LEN(名簿入力用!C39)=1,"　"&amp;"　"&amp;名簿入力用!C39,IF(LEN(名簿入力用!C39)=2,LEFT(名簿入力用!C39,1)&amp;"　"&amp;RIGHT(名簿入力用!C39,1),名簿入力用!C39)))</f>
        <v/>
      </c>
      <c r="D39" s="53" t="str">
        <f>IF(名簿入力用!D39="","",名簿入力用!D39)</f>
        <v/>
      </c>
      <c r="E39" s="54" t="str">
        <f>IF(名簿入力用!E39="","",名簿入力用!E39)</f>
        <v/>
      </c>
      <c r="F39" t="str">
        <f>IF(名簿入力用!F39="","",名簿入力用!F39)</f>
        <v/>
      </c>
      <c r="G39" t="str">
        <f>IF(名簿入力用!G39="","",名簿入力用!G39)</f>
        <v/>
      </c>
    </row>
    <row r="40" spans="1:7" x14ac:dyDescent="0.2">
      <c r="A40" s="28">
        <v>30</v>
      </c>
      <c r="B40" s="65" t="str">
        <f>IF(名簿入力用!B40="","",IF(LEN(名簿入力用!B40)=1,名簿入力用!B40&amp;"　"&amp;"　",IF(LEN(名簿入力用!B40)=2,LEFT(名簿入力用!B40,1)&amp;"　"&amp;RIGHT(名簿入力用!B40,1),名簿入力用!B40)))</f>
        <v/>
      </c>
      <c r="C40" s="65" t="str">
        <f>IF(名簿入力用!C40="","",IF(LEN(名簿入力用!C40)=1,"　"&amp;"　"&amp;名簿入力用!C40,IF(LEN(名簿入力用!C40)=2,LEFT(名簿入力用!C40,1)&amp;"　"&amp;RIGHT(名簿入力用!C40,1),名簿入力用!C40)))</f>
        <v/>
      </c>
      <c r="D40" s="53" t="str">
        <f>IF(名簿入力用!D40="","",名簿入力用!D40)</f>
        <v/>
      </c>
      <c r="E40" s="54" t="str">
        <f>IF(名簿入力用!E40="","",名簿入力用!E40)</f>
        <v/>
      </c>
      <c r="F40" t="str">
        <f>IF(名簿入力用!F40="","",名簿入力用!F40)</f>
        <v/>
      </c>
      <c r="G40" t="str">
        <f>IF(名簿入力用!G40="","",名簿入力用!G40)</f>
        <v/>
      </c>
    </row>
    <row r="41" spans="1:7" x14ac:dyDescent="0.2">
      <c r="A41" s="28">
        <v>31</v>
      </c>
      <c r="B41" s="65" t="str">
        <f>IF(名簿入力用!B41="","",IF(LEN(名簿入力用!B41)=1,名簿入力用!B41&amp;"　"&amp;"　",IF(LEN(名簿入力用!B41)=2,LEFT(名簿入力用!B41,1)&amp;"　"&amp;RIGHT(名簿入力用!B41,1),名簿入力用!B41)))</f>
        <v/>
      </c>
      <c r="C41" s="65" t="str">
        <f>IF(名簿入力用!C41="","",IF(LEN(名簿入力用!C41)=1,"　"&amp;"　"&amp;名簿入力用!C41,IF(LEN(名簿入力用!C41)=2,LEFT(名簿入力用!C41,1)&amp;"　"&amp;RIGHT(名簿入力用!C41,1),名簿入力用!C41)))</f>
        <v/>
      </c>
      <c r="D41" s="53" t="str">
        <f>IF(名簿入力用!D41="","",名簿入力用!D41)</f>
        <v/>
      </c>
      <c r="E41" s="54" t="str">
        <f>IF(名簿入力用!E41="","",名簿入力用!E41)</f>
        <v/>
      </c>
      <c r="F41" t="str">
        <f>IF(名簿入力用!F41="","",名簿入力用!F41)</f>
        <v/>
      </c>
      <c r="G41" t="str">
        <f>IF(名簿入力用!G41="","",名簿入力用!G41)</f>
        <v/>
      </c>
    </row>
    <row r="42" spans="1:7" x14ac:dyDescent="0.2">
      <c r="A42" s="28">
        <v>32</v>
      </c>
      <c r="B42" s="65" t="str">
        <f>IF(名簿入力用!B42="","",IF(LEN(名簿入力用!B42)=1,名簿入力用!B42&amp;"　"&amp;"　",IF(LEN(名簿入力用!B42)=2,LEFT(名簿入力用!B42,1)&amp;"　"&amp;RIGHT(名簿入力用!B42,1),名簿入力用!B42)))</f>
        <v/>
      </c>
      <c r="C42" s="65" t="str">
        <f>IF(名簿入力用!C42="","",IF(LEN(名簿入力用!C42)=1,"　"&amp;"　"&amp;名簿入力用!C42,IF(LEN(名簿入力用!C42)=2,LEFT(名簿入力用!C42,1)&amp;"　"&amp;RIGHT(名簿入力用!C42,1),名簿入力用!C42)))</f>
        <v/>
      </c>
      <c r="D42" s="53" t="str">
        <f>IF(名簿入力用!D42="","",名簿入力用!D42)</f>
        <v/>
      </c>
      <c r="E42" s="54" t="str">
        <f>IF(名簿入力用!E42="","",名簿入力用!E42)</f>
        <v/>
      </c>
      <c r="F42" t="str">
        <f>IF(名簿入力用!F42="","",名簿入力用!F42)</f>
        <v/>
      </c>
      <c r="G42" t="str">
        <f>IF(名簿入力用!G42="","",名簿入力用!G42)</f>
        <v/>
      </c>
    </row>
    <row r="43" spans="1:7" x14ac:dyDescent="0.2">
      <c r="A43" s="28">
        <v>33</v>
      </c>
      <c r="B43" s="65" t="str">
        <f>IF(名簿入力用!B43="","",IF(LEN(名簿入力用!B43)=1,名簿入力用!B43&amp;"　"&amp;"　",IF(LEN(名簿入力用!B43)=2,LEFT(名簿入力用!B43,1)&amp;"　"&amp;RIGHT(名簿入力用!B43,1),名簿入力用!B43)))</f>
        <v/>
      </c>
      <c r="C43" s="65" t="str">
        <f>IF(名簿入力用!C43="","",IF(LEN(名簿入力用!C43)=1,"　"&amp;"　"&amp;名簿入力用!C43,IF(LEN(名簿入力用!C43)=2,LEFT(名簿入力用!C43,1)&amp;"　"&amp;RIGHT(名簿入力用!C43,1),名簿入力用!C43)))</f>
        <v/>
      </c>
      <c r="D43" s="53" t="str">
        <f>IF(名簿入力用!D43="","",名簿入力用!D43)</f>
        <v/>
      </c>
      <c r="E43" s="54" t="str">
        <f>IF(名簿入力用!E43="","",名簿入力用!E43)</f>
        <v/>
      </c>
      <c r="F43" t="str">
        <f>IF(名簿入力用!F43="","",名簿入力用!F43)</f>
        <v/>
      </c>
      <c r="G43" t="str">
        <f>IF(名簿入力用!G43="","",名簿入力用!G43)</f>
        <v/>
      </c>
    </row>
    <row r="44" spans="1:7" x14ac:dyDescent="0.2">
      <c r="A44" s="28">
        <v>34</v>
      </c>
      <c r="B44" s="65" t="str">
        <f>IF(名簿入力用!B44="","",IF(LEN(名簿入力用!B44)=1,名簿入力用!B44&amp;"　"&amp;"　",IF(LEN(名簿入力用!B44)=2,LEFT(名簿入力用!B44,1)&amp;"　"&amp;RIGHT(名簿入力用!B44,1),名簿入力用!B44)))</f>
        <v/>
      </c>
      <c r="C44" s="65" t="str">
        <f>IF(名簿入力用!C44="","",IF(LEN(名簿入力用!C44)=1,"　"&amp;"　"&amp;名簿入力用!C44,IF(LEN(名簿入力用!C44)=2,LEFT(名簿入力用!C44,1)&amp;"　"&amp;RIGHT(名簿入力用!C44,1),名簿入力用!C44)))</f>
        <v/>
      </c>
      <c r="D44" s="53" t="str">
        <f>IF(名簿入力用!D44="","",名簿入力用!D44)</f>
        <v/>
      </c>
      <c r="E44" s="54" t="str">
        <f>IF(名簿入力用!E44="","",名簿入力用!E44)</f>
        <v/>
      </c>
      <c r="F44" t="str">
        <f>IF(名簿入力用!F44="","",名簿入力用!F44)</f>
        <v/>
      </c>
      <c r="G44" t="str">
        <f>IF(名簿入力用!G44="","",名簿入力用!G44)</f>
        <v/>
      </c>
    </row>
    <row r="45" spans="1:7" x14ac:dyDescent="0.2">
      <c r="A45" s="28">
        <v>35</v>
      </c>
      <c r="B45" s="65" t="str">
        <f>IF(名簿入力用!B45="","",IF(LEN(名簿入力用!B45)=1,名簿入力用!B45&amp;"　"&amp;"　",IF(LEN(名簿入力用!B45)=2,LEFT(名簿入力用!B45,1)&amp;"　"&amp;RIGHT(名簿入力用!B45,1),名簿入力用!B45)))</f>
        <v/>
      </c>
      <c r="C45" s="65" t="str">
        <f>IF(名簿入力用!C45="","",IF(LEN(名簿入力用!C45)=1,"　"&amp;"　"&amp;名簿入力用!C45,IF(LEN(名簿入力用!C45)=2,LEFT(名簿入力用!C45,1)&amp;"　"&amp;RIGHT(名簿入力用!C45,1),名簿入力用!C45)))</f>
        <v/>
      </c>
      <c r="D45" s="53" t="str">
        <f>IF(名簿入力用!D45="","",名簿入力用!D45)</f>
        <v/>
      </c>
      <c r="E45" s="54" t="str">
        <f>IF(名簿入力用!E45="","",名簿入力用!E45)</f>
        <v/>
      </c>
      <c r="F45" t="str">
        <f>IF(名簿入力用!F45="","",名簿入力用!F45)</f>
        <v/>
      </c>
      <c r="G45" t="str">
        <f>IF(名簿入力用!G45="","",名簿入力用!G45)</f>
        <v/>
      </c>
    </row>
    <row r="46" spans="1:7" x14ac:dyDescent="0.2">
      <c r="A46" s="28">
        <v>36</v>
      </c>
      <c r="B46" s="65" t="str">
        <f>IF(名簿入力用!B46="","",IF(LEN(名簿入力用!B46)=1,名簿入力用!B46&amp;"　"&amp;"　",IF(LEN(名簿入力用!B46)=2,LEFT(名簿入力用!B46,1)&amp;"　"&amp;RIGHT(名簿入力用!B46,1),名簿入力用!B46)))</f>
        <v/>
      </c>
      <c r="C46" s="65" t="str">
        <f>IF(名簿入力用!C46="","",IF(LEN(名簿入力用!C46)=1,"　"&amp;"　"&amp;名簿入力用!C46,IF(LEN(名簿入力用!C46)=2,LEFT(名簿入力用!C46,1)&amp;"　"&amp;RIGHT(名簿入力用!C46,1),名簿入力用!C46)))</f>
        <v/>
      </c>
      <c r="D46" s="53" t="str">
        <f>IF(名簿入力用!D46="","",名簿入力用!D46)</f>
        <v/>
      </c>
      <c r="E46" s="54" t="str">
        <f>IF(名簿入力用!E46="","",名簿入力用!E46)</f>
        <v/>
      </c>
      <c r="F46" t="str">
        <f>IF(名簿入力用!F46="","",名簿入力用!F46)</f>
        <v/>
      </c>
      <c r="G46" t="str">
        <f>IF(名簿入力用!G46="","",名簿入力用!G46)</f>
        <v/>
      </c>
    </row>
    <row r="47" spans="1:7" x14ac:dyDescent="0.2">
      <c r="A47" s="28">
        <v>37</v>
      </c>
      <c r="B47" s="65" t="str">
        <f>IF(名簿入力用!B47="","",IF(LEN(名簿入力用!B47)=1,名簿入力用!B47&amp;"　"&amp;"　",IF(LEN(名簿入力用!B47)=2,LEFT(名簿入力用!B47,1)&amp;"　"&amp;RIGHT(名簿入力用!B47,1),名簿入力用!B47)))</f>
        <v/>
      </c>
      <c r="C47" s="65" t="str">
        <f>IF(名簿入力用!C47="","",IF(LEN(名簿入力用!C47)=1,"　"&amp;"　"&amp;名簿入力用!C47,IF(LEN(名簿入力用!C47)=2,LEFT(名簿入力用!C47,1)&amp;"　"&amp;RIGHT(名簿入力用!C47,1),名簿入力用!C47)))</f>
        <v/>
      </c>
      <c r="D47" s="53" t="str">
        <f>IF(名簿入力用!D47="","",名簿入力用!D47)</f>
        <v/>
      </c>
      <c r="E47" s="54" t="str">
        <f>IF(名簿入力用!E47="","",名簿入力用!E47)</f>
        <v/>
      </c>
      <c r="F47" t="str">
        <f>IF(名簿入力用!F47="","",名簿入力用!F47)</f>
        <v/>
      </c>
      <c r="G47" t="str">
        <f>IF(名簿入力用!G47="","",名簿入力用!G47)</f>
        <v/>
      </c>
    </row>
    <row r="48" spans="1:7" x14ac:dyDescent="0.2">
      <c r="A48" s="28">
        <v>38</v>
      </c>
      <c r="B48" s="65" t="str">
        <f>IF(名簿入力用!B48="","",IF(LEN(名簿入力用!B48)=1,名簿入力用!B48&amp;"　"&amp;"　",IF(LEN(名簿入力用!B48)=2,LEFT(名簿入力用!B48,1)&amp;"　"&amp;RIGHT(名簿入力用!B48,1),名簿入力用!B48)))</f>
        <v/>
      </c>
      <c r="C48" s="65" t="str">
        <f>IF(名簿入力用!C48="","",IF(LEN(名簿入力用!C48)=1,"　"&amp;"　"&amp;名簿入力用!C48,IF(LEN(名簿入力用!C48)=2,LEFT(名簿入力用!C48,1)&amp;"　"&amp;RIGHT(名簿入力用!C48,1),名簿入力用!C48)))</f>
        <v/>
      </c>
      <c r="D48" s="53" t="str">
        <f>IF(名簿入力用!D48="","",名簿入力用!D48)</f>
        <v/>
      </c>
      <c r="E48" s="54" t="str">
        <f>IF(名簿入力用!E48="","",名簿入力用!E48)</f>
        <v/>
      </c>
      <c r="F48" t="str">
        <f>IF(名簿入力用!F48="","",名簿入力用!F48)</f>
        <v/>
      </c>
      <c r="G48" t="str">
        <f>IF(名簿入力用!G48="","",名簿入力用!G48)</f>
        <v/>
      </c>
    </row>
    <row r="49" spans="1:7" x14ac:dyDescent="0.2">
      <c r="A49" s="28">
        <v>39</v>
      </c>
      <c r="B49" s="65" t="str">
        <f>IF(名簿入力用!B49="","",IF(LEN(名簿入力用!B49)=1,名簿入力用!B49&amp;"　"&amp;"　",IF(LEN(名簿入力用!B49)=2,LEFT(名簿入力用!B49,1)&amp;"　"&amp;RIGHT(名簿入力用!B49,1),名簿入力用!B49)))</f>
        <v/>
      </c>
      <c r="C49" s="65" t="str">
        <f>IF(名簿入力用!C49="","",IF(LEN(名簿入力用!C49)=1,"　"&amp;"　"&amp;名簿入力用!C49,IF(LEN(名簿入力用!C49)=2,LEFT(名簿入力用!C49,1)&amp;"　"&amp;RIGHT(名簿入力用!C49,1),名簿入力用!C49)))</f>
        <v/>
      </c>
      <c r="D49" s="53" t="str">
        <f>IF(名簿入力用!D49="","",名簿入力用!D49)</f>
        <v/>
      </c>
      <c r="E49" s="54" t="str">
        <f>IF(名簿入力用!E49="","",名簿入力用!E49)</f>
        <v/>
      </c>
      <c r="F49" t="str">
        <f>IF(名簿入力用!F49="","",名簿入力用!F49)</f>
        <v/>
      </c>
      <c r="G49" t="str">
        <f>IF(名簿入力用!G49="","",名簿入力用!G49)</f>
        <v/>
      </c>
    </row>
    <row r="50" spans="1:7" x14ac:dyDescent="0.2">
      <c r="A50" s="28">
        <v>40</v>
      </c>
      <c r="B50" s="65" t="str">
        <f>IF(名簿入力用!B50="","",IF(LEN(名簿入力用!B50)=1,名簿入力用!B50&amp;"　"&amp;"　",IF(LEN(名簿入力用!B50)=2,LEFT(名簿入力用!B50,1)&amp;"　"&amp;RIGHT(名簿入力用!B50,1),名簿入力用!B50)))</f>
        <v/>
      </c>
      <c r="C50" s="65" t="str">
        <f>IF(名簿入力用!C50="","",IF(LEN(名簿入力用!C50)=1,"　"&amp;"　"&amp;名簿入力用!C50,IF(LEN(名簿入力用!C50)=2,LEFT(名簿入力用!C50,1)&amp;"　"&amp;RIGHT(名簿入力用!C50,1),名簿入力用!C50)))</f>
        <v/>
      </c>
      <c r="D50" s="53" t="str">
        <f>IF(名簿入力用!D50="","",名簿入力用!D50)</f>
        <v/>
      </c>
      <c r="E50" s="54" t="str">
        <f>IF(名簿入力用!E50="","",名簿入力用!E50)</f>
        <v/>
      </c>
      <c r="F50" t="str">
        <f>IF(名簿入力用!F50="","",名簿入力用!F50)</f>
        <v/>
      </c>
      <c r="G50" t="str">
        <f>IF(名簿入力用!G50="","",名簿入力用!G50)</f>
        <v/>
      </c>
    </row>
    <row r="51" spans="1:7" x14ac:dyDescent="0.2">
      <c r="A51" s="28">
        <v>41</v>
      </c>
      <c r="B51" s="65" t="str">
        <f>IF(名簿入力用!B51="","",IF(LEN(名簿入力用!B51)=1,名簿入力用!B51&amp;"　"&amp;"　",IF(LEN(名簿入力用!B51)=2,LEFT(名簿入力用!B51,1)&amp;"　"&amp;RIGHT(名簿入力用!B51,1),名簿入力用!B51)))</f>
        <v/>
      </c>
      <c r="C51" s="65" t="str">
        <f>IF(名簿入力用!C51="","",IF(LEN(名簿入力用!C51)=1,"　"&amp;"　"&amp;名簿入力用!C51,IF(LEN(名簿入力用!C51)=2,LEFT(名簿入力用!C51,1)&amp;"　"&amp;RIGHT(名簿入力用!C51,1),名簿入力用!C51)))</f>
        <v/>
      </c>
      <c r="D51" s="53" t="str">
        <f>IF(名簿入力用!D51="","",名簿入力用!D51)</f>
        <v/>
      </c>
      <c r="E51" s="54" t="str">
        <f>IF(名簿入力用!E51="","",名簿入力用!E51)</f>
        <v/>
      </c>
      <c r="F51" t="str">
        <f>IF(名簿入力用!F51="","",名簿入力用!F51)</f>
        <v/>
      </c>
      <c r="G51" t="str">
        <f>IF(名簿入力用!G51="","",名簿入力用!G51)</f>
        <v/>
      </c>
    </row>
    <row r="52" spans="1:7" x14ac:dyDescent="0.2">
      <c r="A52" s="28">
        <v>42</v>
      </c>
      <c r="B52" s="65" t="str">
        <f>IF(名簿入力用!B52="","",IF(LEN(名簿入力用!B52)=1,名簿入力用!B52&amp;"　"&amp;"　",IF(LEN(名簿入力用!B52)=2,LEFT(名簿入力用!B52,1)&amp;"　"&amp;RIGHT(名簿入力用!B52,1),名簿入力用!B52)))</f>
        <v/>
      </c>
      <c r="C52" s="65" t="str">
        <f>IF(名簿入力用!C52="","",IF(LEN(名簿入力用!C52)=1,"　"&amp;"　"&amp;名簿入力用!C52,IF(LEN(名簿入力用!C52)=2,LEFT(名簿入力用!C52,1)&amp;"　"&amp;RIGHT(名簿入力用!C52,1),名簿入力用!C52)))</f>
        <v/>
      </c>
      <c r="D52" s="53" t="str">
        <f>IF(名簿入力用!D52="","",名簿入力用!D52)</f>
        <v/>
      </c>
      <c r="E52" s="54" t="str">
        <f>IF(名簿入力用!E52="","",名簿入力用!E52)</f>
        <v/>
      </c>
      <c r="F52" t="str">
        <f>IF(名簿入力用!F52="","",名簿入力用!F52)</f>
        <v/>
      </c>
      <c r="G52" t="str">
        <f>IF(名簿入力用!G52="","",名簿入力用!G52)</f>
        <v/>
      </c>
    </row>
    <row r="53" spans="1:7" x14ac:dyDescent="0.2">
      <c r="A53" s="28">
        <v>43</v>
      </c>
      <c r="B53" s="65" t="str">
        <f>IF(名簿入力用!B53="","",IF(LEN(名簿入力用!B53)=1,名簿入力用!B53&amp;"　"&amp;"　",IF(LEN(名簿入力用!B53)=2,LEFT(名簿入力用!B53,1)&amp;"　"&amp;RIGHT(名簿入力用!B53,1),名簿入力用!B53)))</f>
        <v/>
      </c>
      <c r="C53" s="65" t="str">
        <f>IF(名簿入力用!C53="","",IF(LEN(名簿入力用!C53)=1,"　"&amp;"　"&amp;名簿入力用!C53,IF(LEN(名簿入力用!C53)=2,LEFT(名簿入力用!C53,1)&amp;"　"&amp;RIGHT(名簿入力用!C53,1),名簿入力用!C53)))</f>
        <v/>
      </c>
      <c r="D53" s="53" t="str">
        <f>IF(名簿入力用!D53="","",名簿入力用!D53)</f>
        <v/>
      </c>
      <c r="E53" s="54" t="str">
        <f>IF(名簿入力用!E53="","",名簿入力用!E53)</f>
        <v/>
      </c>
      <c r="F53" t="str">
        <f>IF(名簿入力用!F53="","",名簿入力用!F53)</f>
        <v/>
      </c>
      <c r="G53" t="str">
        <f>IF(名簿入力用!G53="","",名簿入力用!G53)</f>
        <v/>
      </c>
    </row>
    <row r="54" spans="1:7" x14ac:dyDescent="0.2">
      <c r="A54" s="28">
        <v>44</v>
      </c>
      <c r="B54" s="65" t="str">
        <f>IF(名簿入力用!B54="","",IF(LEN(名簿入力用!B54)=1,名簿入力用!B54&amp;"　"&amp;"　",IF(LEN(名簿入力用!B54)=2,LEFT(名簿入力用!B54,1)&amp;"　"&amp;RIGHT(名簿入力用!B54,1),名簿入力用!B54)))</f>
        <v/>
      </c>
      <c r="C54" s="65" t="str">
        <f>IF(名簿入力用!C54="","",IF(LEN(名簿入力用!C54)=1,"　"&amp;"　"&amp;名簿入力用!C54,IF(LEN(名簿入力用!C54)=2,LEFT(名簿入力用!C54,1)&amp;"　"&amp;RIGHT(名簿入力用!C54,1),名簿入力用!C54)))</f>
        <v/>
      </c>
      <c r="D54" s="53" t="str">
        <f>IF(名簿入力用!D54="","",名簿入力用!D54)</f>
        <v/>
      </c>
      <c r="E54" s="54" t="str">
        <f>IF(名簿入力用!E54="","",名簿入力用!E54)</f>
        <v/>
      </c>
      <c r="F54" t="str">
        <f>IF(名簿入力用!F54="","",名簿入力用!F54)</f>
        <v/>
      </c>
      <c r="G54" t="str">
        <f>IF(名簿入力用!G54="","",名簿入力用!G54)</f>
        <v/>
      </c>
    </row>
    <row r="55" spans="1:7" x14ac:dyDescent="0.2">
      <c r="A55" s="28">
        <v>45</v>
      </c>
      <c r="B55" s="65" t="str">
        <f>IF(名簿入力用!B55="","",IF(LEN(名簿入力用!B55)=1,名簿入力用!B55&amp;"　"&amp;"　",IF(LEN(名簿入力用!B55)=2,LEFT(名簿入力用!B55,1)&amp;"　"&amp;RIGHT(名簿入力用!B55,1),名簿入力用!B55)))</f>
        <v/>
      </c>
      <c r="C55" s="65" t="str">
        <f>IF(名簿入力用!C55="","",IF(LEN(名簿入力用!C55)=1,"　"&amp;"　"&amp;名簿入力用!C55,IF(LEN(名簿入力用!C55)=2,LEFT(名簿入力用!C55,1)&amp;"　"&amp;RIGHT(名簿入力用!C55,1),名簿入力用!C55)))</f>
        <v/>
      </c>
      <c r="D55" s="53" t="str">
        <f>IF(名簿入力用!D55="","",名簿入力用!D55)</f>
        <v/>
      </c>
      <c r="E55" s="54" t="str">
        <f>IF(名簿入力用!E55="","",名簿入力用!E55)</f>
        <v/>
      </c>
      <c r="F55" t="str">
        <f>IF(名簿入力用!F55="","",名簿入力用!F55)</f>
        <v/>
      </c>
      <c r="G55" t="str">
        <f>IF(名簿入力用!G55="","",名簿入力用!G55)</f>
        <v/>
      </c>
    </row>
    <row r="56" spans="1:7" x14ac:dyDescent="0.2">
      <c r="A56" s="28">
        <v>46</v>
      </c>
      <c r="B56" s="65" t="str">
        <f>IF(名簿入力用!B56="","",IF(LEN(名簿入力用!B56)=1,名簿入力用!B56&amp;"　"&amp;"　",IF(LEN(名簿入力用!B56)=2,LEFT(名簿入力用!B56,1)&amp;"　"&amp;RIGHT(名簿入力用!B56,1),名簿入力用!B56)))</f>
        <v/>
      </c>
      <c r="C56" s="65" t="str">
        <f>IF(名簿入力用!C56="","",IF(LEN(名簿入力用!C56)=1,"　"&amp;"　"&amp;名簿入力用!C56,IF(LEN(名簿入力用!C56)=2,LEFT(名簿入力用!C56,1)&amp;"　"&amp;RIGHT(名簿入力用!C56,1),名簿入力用!C56)))</f>
        <v/>
      </c>
      <c r="D56" s="53" t="str">
        <f>IF(名簿入力用!D56="","",名簿入力用!D56)</f>
        <v/>
      </c>
      <c r="E56" s="54" t="str">
        <f>IF(名簿入力用!E56="","",名簿入力用!E56)</f>
        <v/>
      </c>
      <c r="F56" t="str">
        <f>IF(名簿入力用!F56="","",名簿入力用!F56)</f>
        <v/>
      </c>
      <c r="G56" t="str">
        <f>IF(名簿入力用!G56="","",名簿入力用!G56)</f>
        <v/>
      </c>
    </row>
    <row r="57" spans="1:7" x14ac:dyDescent="0.2">
      <c r="A57" s="28">
        <v>47</v>
      </c>
      <c r="B57" s="65" t="str">
        <f>IF(名簿入力用!B57="","",IF(LEN(名簿入力用!B57)=1,名簿入力用!B57&amp;"　"&amp;"　",IF(LEN(名簿入力用!B57)=2,LEFT(名簿入力用!B57,1)&amp;"　"&amp;RIGHT(名簿入力用!B57,1),名簿入力用!B57)))</f>
        <v/>
      </c>
      <c r="C57" s="65" t="str">
        <f>IF(名簿入力用!C57="","",IF(LEN(名簿入力用!C57)=1,"　"&amp;"　"&amp;名簿入力用!C57,IF(LEN(名簿入力用!C57)=2,LEFT(名簿入力用!C57,1)&amp;"　"&amp;RIGHT(名簿入力用!C57,1),名簿入力用!C57)))</f>
        <v/>
      </c>
      <c r="D57" s="53" t="str">
        <f>IF(名簿入力用!D57="","",名簿入力用!D57)</f>
        <v/>
      </c>
      <c r="E57" s="54" t="str">
        <f>IF(名簿入力用!E57="","",名簿入力用!E57)</f>
        <v/>
      </c>
      <c r="F57" t="str">
        <f>IF(名簿入力用!F57="","",名簿入力用!F57)</f>
        <v/>
      </c>
      <c r="G57" t="str">
        <f>IF(名簿入力用!G57="","",名簿入力用!G57)</f>
        <v/>
      </c>
    </row>
    <row r="58" spans="1:7" x14ac:dyDescent="0.2">
      <c r="A58" s="28">
        <v>48</v>
      </c>
      <c r="B58" s="65" t="str">
        <f>IF(名簿入力用!B58="","",IF(LEN(名簿入力用!B58)=1,名簿入力用!B58&amp;"　"&amp;"　",IF(LEN(名簿入力用!B58)=2,LEFT(名簿入力用!B58,1)&amp;"　"&amp;RIGHT(名簿入力用!B58,1),名簿入力用!B58)))</f>
        <v/>
      </c>
      <c r="C58" s="65" t="str">
        <f>IF(名簿入力用!C58="","",IF(LEN(名簿入力用!C58)=1,"　"&amp;"　"&amp;名簿入力用!C58,IF(LEN(名簿入力用!C58)=2,LEFT(名簿入力用!C58,1)&amp;"　"&amp;RIGHT(名簿入力用!C58,1),名簿入力用!C58)))</f>
        <v/>
      </c>
      <c r="D58" s="53" t="str">
        <f>IF(名簿入力用!D58="","",名簿入力用!D58)</f>
        <v/>
      </c>
      <c r="E58" s="54" t="str">
        <f>IF(名簿入力用!E58="","",名簿入力用!E58)</f>
        <v/>
      </c>
      <c r="F58" t="str">
        <f>IF(名簿入力用!F58="","",名簿入力用!F58)</f>
        <v/>
      </c>
      <c r="G58" t="str">
        <f>IF(名簿入力用!G58="","",名簿入力用!G58)</f>
        <v/>
      </c>
    </row>
    <row r="59" spans="1:7" x14ac:dyDescent="0.2">
      <c r="A59" s="28">
        <v>49</v>
      </c>
      <c r="B59" s="65" t="str">
        <f>IF(名簿入力用!B59="","",IF(LEN(名簿入力用!B59)=1,名簿入力用!B59&amp;"　"&amp;"　",IF(LEN(名簿入力用!B59)=2,LEFT(名簿入力用!B59,1)&amp;"　"&amp;RIGHT(名簿入力用!B59,1),名簿入力用!B59)))</f>
        <v/>
      </c>
      <c r="C59" s="65" t="str">
        <f>IF(名簿入力用!C59="","",IF(LEN(名簿入力用!C59)=1,"　"&amp;"　"&amp;名簿入力用!C59,IF(LEN(名簿入力用!C59)=2,LEFT(名簿入力用!C59,1)&amp;"　"&amp;RIGHT(名簿入力用!C59,1),名簿入力用!C59)))</f>
        <v/>
      </c>
      <c r="D59" s="53" t="str">
        <f>IF(名簿入力用!D59="","",名簿入力用!D59)</f>
        <v/>
      </c>
      <c r="E59" s="54" t="str">
        <f>IF(名簿入力用!E59="","",名簿入力用!E59)</f>
        <v/>
      </c>
      <c r="F59" t="str">
        <f>IF(名簿入力用!F59="","",名簿入力用!F59)</f>
        <v/>
      </c>
      <c r="G59" t="str">
        <f>IF(名簿入力用!G59="","",名簿入力用!G59)</f>
        <v/>
      </c>
    </row>
    <row r="60" spans="1:7" x14ac:dyDescent="0.2">
      <c r="A60" s="28">
        <v>50</v>
      </c>
      <c r="B60" s="65" t="str">
        <f>IF(名簿入力用!B60="","",IF(LEN(名簿入力用!B60)=1,名簿入力用!B60&amp;"　"&amp;"　",IF(LEN(名簿入力用!B60)=2,LEFT(名簿入力用!B60,1)&amp;"　"&amp;RIGHT(名簿入力用!B60,1),名簿入力用!B60)))</f>
        <v/>
      </c>
      <c r="C60" s="65" t="str">
        <f>IF(名簿入力用!C60="","",IF(LEN(名簿入力用!C60)=1,"　"&amp;"　"&amp;名簿入力用!C60,IF(LEN(名簿入力用!C60)=2,LEFT(名簿入力用!C60,1)&amp;"　"&amp;RIGHT(名簿入力用!C60,1),名簿入力用!C60)))</f>
        <v/>
      </c>
      <c r="D60" s="53" t="str">
        <f>IF(名簿入力用!D60="","",名簿入力用!D60)</f>
        <v/>
      </c>
      <c r="E60" s="54" t="str">
        <f>IF(名簿入力用!E60="","",名簿入力用!E60)</f>
        <v/>
      </c>
      <c r="F60" t="str">
        <f>IF(名簿入力用!F60="","",名簿入力用!F60)</f>
        <v/>
      </c>
      <c r="G60" t="str">
        <f>IF(名簿入力用!G60="","",名簿入力用!G60)</f>
        <v/>
      </c>
    </row>
  </sheetData>
  <mergeCells count="1">
    <mergeCell ref="B2:D2"/>
  </mergeCells>
  <phoneticPr fontId="2"/>
  <pageMargins left="0.7" right="0.7" top="0.75" bottom="0.75" header="0.3" footer="0.3"/>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BA86-BC58-4189-833C-BE2966EA1C3E}">
  <sheetPr>
    <tabColor rgb="FFFF0000"/>
  </sheetPr>
  <dimension ref="A1:F86"/>
  <sheetViews>
    <sheetView workbookViewId="0"/>
  </sheetViews>
  <sheetFormatPr defaultRowHeight="13.2" x14ac:dyDescent="0.2"/>
  <cols>
    <col min="3" max="3" width="24.21875" customWidth="1"/>
    <col min="4" max="4" width="14.21875" customWidth="1"/>
  </cols>
  <sheetData>
    <row r="1" spans="1:6" x14ac:dyDescent="0.2">
      <c r="A1" s="4" t="s">
        <v>42</v>
      </c>
      <c r="B1" s="4" t="s">
        <v>4</v>
      </c>
      <c r="C1" s="4" t="s">
        <v>44</v>
      </c>
      <c r="D1" s="4" t="s">
        <v>43</v>
      </c>
      <c r="E1" s="97" t="s">
        <v>150</v>
      </c>
      <c r="F1" s="4" t="s">
        <v>100</v>
      </c>
    </row>
    <row r="2" spans="1:6" x14ac:dyDescent="0.2">
      <c r="A2">
        <v>1</v>
      </c>
      <c r="B2" s="4" t="str">
        <f>"("&amp;S入力用①!F8&amp;")"</f>
        <v>()</v>
      </c>
      <c r="C2" s="11" t="str">
        <f>S入力用①!D8&amp;"　"&amp;S入力用①!E8&amp;D2&amp;A2&amp;"/"&amp;$F$2</f>
        <v>　1/0</v>
      </c>
      <c r="D2" s="4" t="str">
        <f>IF(S入力用①!G8=3,"③",IF(S入力用①!G8=2,"②",IF(S入力用①!G8=1,"①","")))</f>
        <v/>
      </c>
      <c r="E2" t="str">
        <f>S入力用①!I8</f>
        <v/>
      </c>
      <c r="F2">
        <f>COUNTIF(S入力用①!G8:G20,"&gt;0")</f>
        <v>0</v>
      </c>
    </row>
    <row r="3" spans="1:6" x14ac:dyDescent="0.2">
      <c r="A3">
        <v>2</v>
      </c>
      <c r="B3" s="4" t="str">
        <f>"("&amp;S入力用①!F9&amp;")"</f>
        <v>()</v>
      </c>
      <c r="C3" s="11" t="str">
        <f>S入力用①!D9&amp;"　"&amp;S入力用①!E9&amp;D3&amp;A3&amp;"/"&amp;$F$2</f>
        <v>　2/0</v>
      </c>
      <c r="D3" s="4" t="str">
        <f>IF(S入力用①!G9=3,"③",IF(S入力用①!G9=2,"②",IF(S入力用①!G9=1,"①","")))</f>
        <v/>
      </c>
      <c r="E3" t="str">
        <f>S入力用①!I9</f>
        <v/>
      </c>
    </row>
    <row r="4" spans="1:6" x14ac:dyDescent="0.2">
      <c r="A4">
        <v>3</v>
      </c>
      <c r="B4" s="4" t="str">
        <f>"("&amp;S入力用①!F10&amp;")"</f>
        <v>()</v>
      </c>
      <c r="C4" s="11" t="str">
        <f>S入力用①!D10&amp;"　"&amp;S入力用①!E10&amp;D4&amp;A4&amp;"/"&amp;$F$2</f>
        <v>　3/0</v>
      </c>
      <c r="D4" s="4" t="str">
        <f>IF(S入力用①!G10=3,"③",IF(S入力用①!G10=2,"②",IF(S入力用①!G10=1,"①","")))</f>
        <v/>
      </c>
      <c r="E4" t="str">
        <f>S入力用①!I10</f>
        <v/>
      </c>
    </row>
    <row r="5" spans="1:6" x14ac:dyDescent="0.2">
      <c r="A5">
        <v>4</v>
      </c>
      <c r="B5" s="4" t="str">
        <f>"("&amp;S入力用①!F11&amp;")"</f>
        <v>()</v>
      </c>
      <c r="C5" s="11" t="str">
        <f>S入力用①!D11&amp;"　"&amp;S入力用①!E11&amp;D5&amp;A5&amp;"/"&amp;$F$2</f>
        <v>　4/0</v>
      </c>
      <c r="D5" s="4" t="str">
        <f>IF(S入力用①!G11=3,"③",IF(S入力用①!G11=2,"②",IF(S入力用①!G11=1,"①","")))</f>
        <v/>
      </c>
      <c r="E5" t="str">
        <f>S入力用①!I11</f>
        <v/>
      </c>
    </row>
    <row r="6" spans="1:6" x14ac:dyDescent="0.2">
      <c r="A6">
        <v>5</v>
      </c>
      <c r="B6" s="4" t="str">
        <f>"("&amp;S入力用①!F12&amp;")"</f>
        <v>()</v>
      </c>
      <c r="C6" s="11" t="str">
        <f>S入力用①!D12&amp;"　"&amp;S入力用①!E12&amp;D6&amp;A6&amp;"/"&amp;$F$2</f>
        <v>　5/0</v>
      </c>
      <c r="D6" s="4" t="str">
        <f>IF(S入力用①!G12=3,"③",IF(S入力用①!G12=2,"②",IF(S入力用①!G12=1,"①","")))</f>
        <v/>
      </c>
      <c r="E6" t="str">
        <f>S入力用①!I12</f>
        <v/>
      </c>
    </row>
    <row r="7" spans="1:6" x14ac:dyDescent="0.2">
      <c r="A7">
        <v>6</v>
      </c>
      <c r="B7" s="4" t="str">
        <f>"("&amp;S入力用①!F13&amp;")"</f>
        <v>()</v>
      </c>
      <c r="C7" s="11" t="str">
        <f>S入力用①!D13&amp;"　"&amp;S入力用①!E13&amp;D7&amp;A7&amp;"/"&amp;$F$2</f>
        <v>　6/0</v>
      </c>
      <c r="D7" s="4" t="str">
        <f>IF(S入力用①!G13=3,"③",IF(S入力用①!G13=2,"②",IF(S入力用①!G13=1,"①","")))</f>
        <v/>
      </c>
      <c r="E7" t="str">
        <f>S入力用①!I13</f>
        <v/>
      </c>
    </row>
    <row r="8" spans="1:6" x14ac:dyDescent="0.2">
      <c r="A8">
        <v>7</v>
      </c>
      <c r="B8" s="4" t="str">
        <f>"("&amp;S入力用①!F14&amp;")"</f>
        <v>()</v>
      </c>
      <c r="C8" s="11" t="str">
        <f>S入力用①!D14&amp;"　"&amp;S入力用①!E14&amp;D8&amp;A8&amp;"/"&amp;$F$2</f>
        <v>　7/0</v>
      </c>
      <c r="D8" s="4" t="str">
        <f>IF(S入力用①!G14=3,"③",IF(S入力用①!G14=2,"②",IF(S入力用①!G14=1,"①","")))</f>
        <v/>
      </c>
      <c r="E8" t="str">
        <f>S入力用①!I14</f>
        <v/>
      </c>
    </row>
    <row r="9" spans="1:6" x14ac:dyDescent="0.2">
      <c r="A9">
        <v>8</v>
      </c>
      <c r="B9" s="4" t="str">
        <f>"("&amp;S入力用①!F15&amp;")"</f>
        <v>()</v>
      </c>
      <c r="C9" s="11" t="str">
        <f>S入力用①!D15&amp;"　"&amp;S入力用①!E15&amp;D9&amp;A9&amp;"/"&amp;$F$2</f>
        <v>　8/0</v>
      </c>
      <c r="D9" s="4" t="str">
        <f>IF(S入力用①!G15=3,"③",IF(S入力用①!G15=2,"②",IF(S入力用①!G15=1,"①","")))</f>
        <v/>
      </c>
      <c r="E9" t="str">
        <f>S入力用①!I15</f>
        <v/>
      </c>
    </row>
    <row r="10" spans="1:6" x14ac:dyDescent="0.2">
      <c r="A10">
        <v>9</v>
      </c>
      <c r="B10" s="4" t="str">
        <f>"("&amp;S入力用①!F16&amp;")"</f>
        <v>()</v>
      </c>
      <c r="C10" s="11" t="str">
        <f>S入力用①!D16&amp;"　"&amp;S入力用①!E16&amp;D10&amp;A10&amp;"/"&amp;$F$2</f>
        <v>　9/0</v>
      </c>
      <c r="D10" s="4" t="str">
        <f>IF(S入力用①!G16=3,"③",IF(S入力用①!G16=2,"②",IF(S入力用①!G16=1,"①","")))</f>
        <v/>
      </c>
      <c r="E10" t="str">
        <f>S入力用①!I16</f>
        <v/>
      </c>
    </row>
    <row r="11" spans="1:6" x14ac:dyDescent="0.2">
      <c r="A11">
        <v>10</v>
      </c>
      <c r="B11" s="4" t="str">
        <f>"("&amp;S入力用①!F17&amp;")"</f>
        <v>()</v>
      </c>
      <c r="C11" s="11" t="str">
        <f>S入力用①!D17&amp;"　"&amp;S入力用①!E17&amp;D11&amp;A11&amp;"/"&amp;$F$2</f>
        <v>　10/0</v>
      </c>
      <c r="D11" s="4" t="str">
        <f>IF(S入力用①!G17=3,"③",IF(S入力用①!G17=2,"②",IF(S入力用①!G17=1,"①","")))</f>
        <v/>
      </c>
      <c r="E11" t="str">
        <f>S入力用①!I17</f>
        <v/>
      </c>
    </row>
    <row r="12" spans="1:6" x14ac:dyDescent="0.2">
      <c r="A12">
        <v>11</v>
      </c>
      <c r="B12" s="4" t="str">
        <f>"("&amp;S入力用①!F18&amp;")"</f>
        <v>()</v>
      </c>
      <c r="C12" s="11" t="str">
        <f>S入力用①!D18&amp;"　"&amp;S入力用①!E18&amp;D12&amp;A12&amp;"/"&amp;$F$2</f>
        <v>　11/0</v>
      </c>
      <c r="D12" s="4" t="str">
        <f>IF(S入力用①!G18=3,"③",IF(S入力用①!G18=2,"②",IF(S入力用①!G18=1,"①","")))</f>
        <v/>
      </c>
      <c r="E12" t="str">
        <f>S入力用①!I18</f>
        <v/>
      </c>
    </row>
    <row r="13" spans="1:6" x14ac:dyDescent="0.2">
      <c r="A13">
        <v>12</v>
      </c>
      <c r="B13" s="4" t="str">
        <f>"("&amp;S入力用①!F19&amp;")"</f>
        <v>()</v>
      </c>
      <c r="C13" s="11" t="str">
        <f>S入力用①!D19&amp;"　"&amp;S入力用①!E19&amp;D13&amp;A13&amp;"/"&amp;$F$2</f>
        <v>　12/0</v>
      </c>
      <c r="D13" s="4" t="str">
        <f>IF(S入力用①!G19=3,"③",IF(S入力用①!G19=2,"②",IF(S入力用①!G19=1,"①","")))</f>
        <v/>
      </c>
      <c r="E13" t="str">
        <f>S入力用①!I19</f>
        <v/>
      </c>
    </row>
    <row r="14" spans="1:6" x14ac:dyDescent="0.2">
      <c r="A14">
        <v>13</v>
      </c>
      <c r="B14" s="4" t="str">
        <f>"("&amp;S入力用①!F20&amp;")"</f>
        <v>()</v>
      </c>
      <c r="C14" s="11" t="str">
        <f>S入力用①!D20&amp;"　"&amp;S入力用①!E20&amp;D14&amp;A14&amp;"/"&amp;$F$2</f>
        <v>　13/0</v>
      </c>
      <c r="D14" s="4" t="str">
        <f>IF(S入力用①!G20=3,"③",IF(S入力用①!G20=2,"②",IF(S入力用①!G20=1,"①","")))</f>
        <v/>
      </c>
      <c r="E14" t="str">
        <f>S入力用①!I20</f>
        <v/>
      </c>
    </row>
    <row r="15" spans="1:6" x14ac:dyDescent="0.2">
      <c r="A15">
        <v>14</v>
      </c>
      <c r="B15" s="4"/>
      <c r="C15" s="11"/>
      <c r="D15" s="4"/>
    </row>
    <row r="16" spans="1:6" x14ac:dyDescent="0.2">
      <c r="A16">
        <v>15</v>
      </c>
      <c r="B16" s="4"/>
      <c r="C16" s="11"/>
      <c r="D16" s="4"/>
    </row>
    <row r="17" spans="1:4" x14ac:dyDescent="0.2">
      <c r="A17">
        <v>16</v>
      </c>
      <c r="B17" s="4"/>
      <c r="C17" s="11"/>
      <c r="D17" s="4"/>
    </row>
    <row r="18" spans="1:4" x14ac:dyDescent="0.2">
      <c r="A18">
        <v>17</v>
      </c>
      <c r="B18" s="4"/>
      <c r="C18" s="11"/>
      <c r="D18" s="4"/>
    </row>
    <row r="19" spans="1:4" x14ac:dyDescent="0.2">
      <c r="A19">
        <v>18</v>
      </c>
      <c r="B19" s="4"/>
      <c r="C19" s="11"/>
      <c r="D19" s="4"/>
    </row>
    <row r="20" spans="1:4" x14ac:dyDescent="0.2">
      <c r="A20">
        <v>19</v>
      </c>
      <c r="B20" s="4"/>
      <c r="C20" s="11"/>
      <c r="D20" s="4"/>
    </row>
    <row r="21" spans="1:4" x14ac:dyDescent="0.2">
      <c r="A21">
        <v>20</v>
      </c>
      <c r="B21" s="4"/>
      <c r="C21" s="11"/>
      <c r="D21" s="4"/>
    </row>
    <row r="22" spans="1:4" x14ac:dyDescent="0.2">
      <c r="A22">
        <v>21</v>
      </c>
      <c r="B22" s="4"/>
      <c r="C22" s="11"/>
      <c r="D22" s="4"/>
    </row>
    <row r="23" spans="1:4" x14ac:dyDescent="0.2">
      <c r="A23">
        <v>22</v>
      </c>
      <c r="B23" s="4"/>
      <c r="C23" s="11"/>
      <c r="D23" s="4"/>
    </row>
    <row r="24" spans="1:4" x14ac:dyDescent="0.2">
      <c r="A24">
        <v>23</v>
      </c>
      <c r="B24" s="4"/>
      <c r="C24" s="11"/>
      <c r="D24" s="4"/>
    </row>
    <row r="25" spans="1:4" x14ac:dyDescent="0.2">
      <c r="A25">
        <v>24</v>
      </c>
      <c r="B25" s="4"/>
      <c r="C25" s="11"/>
      <c r="D25" s="4"/>
    </row>
    <row r="26" spans="1:4" x14ac:dyDescent="0.2">
      <c r="A26">
        <v>25</v>
      </c>
      <c r="B26" s="4"/>
      <c r="C26" s="11"/>
      <c r="D26" s="4"/>
    </row>
    <row r="27" spans="1:4" x14ac:dyDescent="0.2">
      <c r="A27">
        <v>26</v>
      </c>
      <c r="B27" s="4"/>
      <c r="C27" s="11"/>
      <c r="D27" s="4"/>
    </row>
    <row r="28" spans="1:4" x14ac:dyDescent="0.2">
      <c r="A28">
        <v>27</v>
      </c>
      <c r="B28" s="4"/>
      <c r="C28" s="11"/>
      <c r="D28" s="4"/>
    </row>
    <row r="29" spans="1:4" x14ac:dyDescent="0.2">
      <c r="A29">
        <v>28</v>
      </c>
      <c r="B29" s="4"/>
      <c r="C29" s="11"/>
      <c r="D29" s="4"/>
    </row>
    <row r="30" spans="1:4" x14ac:dyDescent="0.2">
      <c r="A30">
        <v>29</v>
      </c>
      <c r="B30" s="4"/>
      <c r="C30" s="11"/>
      <c r="D30" s="4"/>
    </row>
    <row r="31" spans="1:4" x14ac:dyDescent="0.2">
      <c r="A31">
        <v>30</v>
      </c>
      <c r="B31" s="4"/>
      <c r="C31" s="11"/>
      <c r="D31" s="4"/>
    </row>
    <row r="32" spans="1:4" x14ac:dyDescent="0.2">
      <c r="A32">
        <v>31</v>
      </c>
      <c r="B32" s="4"/>
      <c r="C32" s="11"/>
      <c r="D32" s="4"/>
    </row>
    <row r="33" spans="1:4" x14ac:dyDescent="0.2">
      <c r="A33">
        <v>32</v>
      </c>
      <c r="B33" s="4"/>
      <c r="C33" s="11"/>
      <c r="D33" s="4"/>
    </row>
    <row r="34" spans="1:4" x14ac:dyDescent="0.2">
      <c r="A34">
        <v>33</v>
      </c>
      <c r="B34" s="4"/>
      <c r="C34" s="11"/>
      <c r="D34" s="4"/>
    </row>
    <row r="35" spans="1:4" x14ac:dyDescent="0.2">
      <c r="A35">
        <v>34</v>
      </c>
      <c r="B35" s="4"/>
      <c r="C35" s="11"/>
      <c r="D35" s="4"/>
    </row>
    <row r="36" spans="1:4" x14ac:dyDescent="0.2">
      <c r="A36">
        <v>35</v>
      </c>
      <c r="B36" s="4"/>
      <c r="C36" s="11"/>
      <c r="D36" s="4"/>
    </row>
    <row r="37" spans="1:4" x14ac:dyDescent="0.2">
      <c r="A37">
        <v>36</v>
      </c>
      <c r="B37" s="4"/>
      <c r="C37" s="11"/>
      <c r="D37" s="4"/>
    </row>
    <row r="38" spans="1:4" x14ac:dyDescent="0.2">
      <c r="A38">
        <v>37</v>
      </c>
      <c r="B38" s="4"/>
      <c r="C38" s="11"/>
      <c r="D38" s="4"/>
    </row>
    <row r="39" spans="1:4" x14ac:dyDescent="0.2">
      <c r="A39">
        <v>38</v>
      </c>
      <c r="B39" s="4"/>
      <c r="C39" s="11"/>
      <c r="D39" s="4"/>
    </row>
    <row r="40" spans="1:4" x14ac:dyDescent="0.2">
      <c r="A40">
        <v>39</v>
      </c>
      <c r="B40" s="4"/>
      <c r="C40" s="11"/>
      <c r="D40" s="4"/>
    </row>
    <row r="41" spans="1:4" x14ac:dyDescent="0.2">
      <c r="A41">
        <v>40</v>
      </c>
      <c r="B41" s="4"/>
      <c r="C41" s="11"/>
      <c r="D41" s="4"/>
    </row>
    <row r="42" spans="1:4" x14ac:dyDescent="0.2">
      <c r="A42">
        <v>41</v>
      </c>
      <c r="B42" s="4"/>
      <c r="C42" s="11"/>
      <c r="D42" s="4"/>
    </row>
    <row r="43" spans="1:4" x14ac:dyDescent="0.2">
      <c r="A43">
        <v>42</v>
      </c>
      <c r="B43" s="4"/>
      <c r="C43" s="11"/>
      <c r="D43" s="4"/>
    </row>
    <row r="44" spans="1:4" x14ac:dyDescent="0.2">
      <c r="A44">
        <v>43</v>
      </c>
      <c r="B44" s="4"/>
      <c r="C44" s="11"/>
      <c r="D44" s="4"/>
    </row>
    <row r="45" spans="1:4" x14ac:dyDescent="0.2">
      <c r="A45">
        <v>44</v>
      </c>
      <c r="B45" s="4"/>
      <c r="C45" s="11"/>
      <c r="D45" s="4"/>
    </row>
    <row r="46" spans="1:4" x14ac:dyDescent="0.2">
      <c r="A46">
        <v>45</v>
      </c>
      <c r="B46" s="4"/>
      <c r="C46" s="11"/>
      <c r="D46" s="4"/>
    </row>
    <row r="47" spans="1:4" x14ac:dyDescent="0.2">
      <c r="A47">
        <v>46</v>
      </c>
      <c r="B47" s="4"/>
      <c r="C47" s="11"/>
      <c r="D47" s="4"/>
    </row>
    <row r="48" spans="1:4" x14ac:dyDescent="0.2">
      <c r="A48">
        <v>47</v>
      </c>
      <c r="B48" s="4"/>
      <c r="C48" s="11"/>
      <c r="D48" s="4"/>
    </row>
    <row r="49" spans="1:4" x14ac:dyDescent="0.2">
      <c r="A49">
        <v>48</v>
      </c>
      <c r="B49" s="4"/>
      <c r="C49" s="11"/>
      <c r="D49" s="4"/>
    </row>
    <row r="50" spans="1:4" x14ac:dyDescent="0.2">
      <c r="A50">
        <v>49</v>
      </c>
      <c r="B50" s="4"/>
      <c r="C50" s="11"/>
      <c r="D50" s="4"/>
    </row>
    <row r="51" spans="1:4" x14ac:dyDescent="0.2">
      <c r="A51">
        <v>50</v>
      </c>
      <c r="B51" s="4"/>
      <c r="C51" s="11"/>
      <c r="D51" s="4"/>
    </row>
    <row r="52" spans="1:4" x14ac:dyDescent="0.2">
      <c r="A52">
        <v>51</v>
      </c>
      <c r="B52" s="4"/>
      <c r="C52" s="11"/>
      <c r="D52" s="4"/>
    </row>
    <row r="53" spans="1:4" x14ac:dyDescent="0.2">
      <c r="A53">
        <v>52</v>
      </c>
      <c r="B53" s="4"/>
      <c r="C53" s="11"/>
      <c r="D53" s="4"/>
    </row>
    <row r="54" spans="1:4" x14ac:dyDescent="0.2">
      <c r="A54">
        <v>53</v>
      </c>
      <c r="B54" s="4"/>
      <c r="C54" s="11"/>
      <c r="D54" s="4"/>
    </row>
    <row r="55" spans="1:4" x14ac:dyDescent="0.2">
      <c r="A55">
        <v>54</v>
      </c>
      <c r="B55" s="4"/>
      <c r="C55" s="11"/>
      <c r="D55" s="4"/>
    </row>
    <row r="56" spans="1:4" x14ac:dyDescent="0.2">
      <c r="A56">
        <v>55</v>
      </c>
      <c r="B56" s="4"/>
      <c r="C56" s="11"/>
      <c r="D56" s="4"/>
    </row>
    <row r="57" spans="1:4" x14ac:dyDescent="0.2">
      <c r="A57">
        <v>56</v>
      </c>
      <c r="B57" s="4"/>
      <c r="C57" s="11"/>
      <c r="D57" s="4"/>
    </row>
    <row r="58" spans="1:4" x14ac:dyDescent="0.2">
      <c r="A58">
        <v>57</v>
      </c>
      <c r="B58" s="4"/>
      <c r="C58" s="11"/>
      <c r="D58" s="4"/>
    </row>
    <row r="59" spans="1:4" x14ac:dyDescent="0.2">
      <c r="A59">
        <v>58</v>
      </c>
      <c r="B59" s="4"/>
      <c r="C59" s="11"/>
      <c r="D59" s="4"/>
    </row>
    <row r="60" spans="1:4" x14ac:dyDescent="0.2">
      <c r="A60">
        <v>59</v>
      </c>
      <c r="B60" s="4"/>
      <c r="C60" s="11"/>
      <c r="D60" s="4"/>
    </row>
    <row r="61" spans="1:4" x14ac:dyDescent="0.2">
      <c r="A61">
        <v>60</v>
      </c>
      <c r="B61" s="4"/>
      <c r="C61" s="11"/>
      <c r="D61" s="4"/>
    </row>
    <row r="62" spans="1:4" x14ac:dyDescent="0.2">
      <c r="B62" s="4"/>
      <c r="C62" s="11"/>
      <c r="D62" s="4"/>
    </row>
    <row r="63" spans="1:4" x14ac:dyDescent="0.2">
      <c r="B63" s="4"/>
      <c r="C63" s="11"/>
      <c r="D63" s="4"/>
    </row>
    <row r="64" spans="1:4" x14ac:dyDescent="0.2">
      <c r="B64" s="4"/>
      <c r="C64" s="11"/>
      <c r="D64" s="4"/>
    </row>
    <row r="65" spans="2:4" x14ac:dyDescent="0.2">
      <c r="B65" s="4"/>
      <c r="C65" s="11"/>
      <c r="D65" s="4"/>
    </row>
    <row r="66" spans="2:4" x14ac:dyDescent="0.2">
      <c r="B66" s="4"/>
      <c r="C66" s="11"/>
      <c r="D66" s="4"/>
    </row>
    <row r="67" spans="2:4" x14ac:dyDescent="0.2">
      <c r="B67" s="4"/>
      <c r="C67" s="11"/>
      <c r="D67" s="4"/>
    </row>
    <row r="68" spans="2:4" x14ac:dyDescent="0.2">
      <c r="B68" s="4"/>
      <c r="C68" s="11"/>
      <c r="D68" s="4"/>
    </row>
    <row r="69" spans="2:4" x14ac:dyDescent="0.2">
      <c r="B69" s="4"/>
      <c r="C69" s="11"/>
      <c r="D69" s="4"/>
    </row>
    <row r="70" spans="2:4" x14ac:dyDescent="0.2">
      <c r="B70" s="4"/>
      <c r="C70" s="11"/>
      <c r="D70" s="4"/>
    </row>
    <row r="71" spans="2:4" x14ac:dyDescent="0.2">
      <c r="B71" s="4"/>
      <c r="C71" s="11"/>
      <c r="D71" s="4"/>
    </row>
    <row r="72" spans="2:4" x14ac:dyDescent="0.2">
      <c r="B72" s="4"/>
      <c r="C72" s="11"/>
      <c r="D72" s="4"/>
    </row>
    <row r="73" spans="2:4" x14ac:dyDescent="0.2">
      <c r="B73" s="4"/>
      <c r="C73" s="11"/>
      <c r="D73" s="4"/>
    </row>
    <row r="74" spans="2:4" x14ac:dyDescent="0.2">
      <c r="B74" s="4"/>
      <c r="C74" s="11"/>
      <c r="D74" s="4"/>
    </row>
    <row r="75" spans="2:4" x14ac:dyDescent="0.2">
      <c r="B75" s="4"/>
      <c r="C75" s="11"/>
      <c r="D75" s="4"/>
    </row>
    <row r="76" spans="2:4" x14ac:dyDescent="0.2">
      <c r="B76" s="4"/>
      <c r="C76" s="11"/>
      <c r="D76" s="4"/>
    </row>
    <row r="77" spans="2:4" x14ac:dyDescent="0.2">
      <c r="B77" s="4"/>
      <c r="C77" s="11"/>
      <c r="D77" s="4"/>
    </row>
    <row r="78" spans="2:4" x14ac:dyDescent="0.2">
      <c r="B78" s="4"/>
      <c r="C78" s="11"/>
      <c r="D78" s="4"/>
    </row>
    <row r="79" spans="2:4" x14ac:dyDescent="0.2">
      <c r="B79" s="4"/>
      <c r="C79" s="11"/>
      <c r="D79" s="4"/>
    </row>
    <row r="80" spans="2:4" x14ac:dyDescent="0.2">
      <c r="B80" s="4"/>
      <c r="C80" s="11"/>
      <c r="D80" s="4"/>
    </row>
    <row r="81" spans="2:4" x14ac:dyDescent="0.2">
      <c r="B81" s="4"/>
      <c r="C81" s="11"/>
      <c r="D81" s="4"/>
    </row>
    <row r="82" spans="2:4" x14ac:dyDescent="0.2">
      <c r="B82" s="4"/>
      <c r="C82" s="11"/>
      <c r="D82" s="4"/>
    </row>
    <row r="83" spans="2:4" x14ac:dyDescent="0.2">
      <c r="B83" s="4"/>
      <c r="C83" s="11"/>
      <c r="D83" s="4"/>
    </row>
    <row r="84" spans="2:4" x14ac:dyDescent="0.2">
      <c r="B84" s="4"/>
      <c r="C84" s="11"/>
      <c r="D84" s="4"/>
    </row>
    <row r="85" spans="2:4" x14ac:dyDescent="0.2">
      <c r="B85" s="4"/>
      <c r="C85" s="11"/>
      <c r="D85" s="4"/>
    </row>
    <row r="86" spans="2:4" x14ac:dyDescent="0.2">
      <c r="B86" s="4"/>
      <c r="C86" s="11"/>
      <c r="D86" s="4"/>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9DC-EA5E-4256-859B-5BDE6BA49E12}">
  <sheetPr>
    <tabColor rgb="FFFF0000"/>
  </sheetPr>
  <dimension ref="A1:G41"/>
  <sheetViews>
    <sheetView workbookViewId="0"/>
  </sheetViews>
  <sheetFormatPr defaultRowHeight="13.2" x14ac:dyDescent="0.2"/>
  <cols>
    <col min="1" max="1" width="3.77734375" bestFit="1" customWidth="1"/>
    <col min="2" max="2" width="9" style="4"/>
    <col min="3" max="3" width="22.6640625" style="37" customWidth="1"/>
    <col min="4" max="5" width="7.109375" style="4" bestFit="1" customWidth="1"/>
  </cols>
  <sheetData>
    <row r="1" spans="1:7" x14ac:dyDescent="0.2">
      <c r="A1" s="4" t="s">
        <v>42</v>
      </c>
      <c r="B1" s="4" t="s">
        <v>4</v>
      </c>
      <c r="C1" s="34" t="s">
        <v>112</v>
      </c>
      <c r="D1" s="35" t="s">
        <v>113</v>
      </c>
      <c r="E1" s="36" t="s">
        <v>114</v>
      </c>
      <c r="F1" s="42" t="s">
        <v>154</v>
      </c>
      <c r="G1" t="s">
        <v>86</v>
      </c>
    </row>
    <row r="2" spans="1:7" ht="26.4" customHeight="1" x14ac:dyDescent="0.2">
      <c r="A2">
        <v>1</v>
      </c>
      <c r="B2" s="4" t="str">
        <f>"("&amp;D入力用①!O8&amp;")"</f>
        <v>(仙台一)</v>
      </c>
      <c r="C2" s="37" t="str">
        <f>D入力用①!E8&amp;"　"&amp;D入力用①!F8&amp;D2&amp;CHAR(10)&amp;D入力用①!J8&amp;"　"&amp;D入力用①!K8&amp;E2&amp;A2&amp;"/"&amp;$G$2</f>
        <v>宮　城　太　郎③
い　　　　　い②1/3</v>
      </c>
      <c r="D2" s="4" t="str">
        <f>IF(D入力用①!G8=3,"③",IF(D入力用①!G8=2,"②",IF(D入力用①!G8=1,"①","")))</f>
        <v>③</v>
      </c>
      <c r="E2" s="4" t="str">
        <f>IF(D入力用①!L8=3,"③",IF(D入力用①!L8=2,"②",IF(D入力用①!L8=1,"①","")))</f>
        <v>②</v>
      </c>
      <c r="F2" s="42">
        <f>IF(B2="","",D入力用①!P8)</f>
        <v>124</v>
      </c>
      <c r="G2">
        <f>COUNTIF(D入力用①!G8:G14,"&gt;0")</f>
        <v>3</v>
      </c>
    </row>
    <row r="3" spans="1:7" ht="26.4" customHeight="1" x14ac:dyDescent="0.2">
      <c r="A3">
        <v>2</v>
      </c>
      <c r="B3" s="4" t="str">
        <f>"("&amp;D入力用①!O9&amp;")"</f>
        <v>(仙台一)</v>
      </c>
      <c r="C3" s="37" t="str">
        <f>D入力用①!E9&amp;"　"&amp;D入力用①!F9&amp;D3&amp;CHAR(10)&amp;D入力用①!J9&amp;"　"&amp;D入力用①!K9&amp;E3&amp;A3&amp;"/"&amp;$G$2</f>
        <v>宮　城　太　郎③
あ　あ　　　あ③2/3</v>
      </c>
      <c r="D3" s="4" t="str">
        <f>IF(D入力用①!G9=3,"③",IF(D入力用①!G9=2,"②",IF(D入力用①!G9=1,"①","")))</f>
        <v>③</v>
      </c>
      <c r="E3" s="4" t="str">
        <f>IF(D入力用①!L9=3,"③",IF(D入力用①!L9=2,"②",IF(D入力用①!L9=1,"①","")))</f>
        <v>③</v>
      </c>
      <c r="F3" s="42">
        <f>IF(B3="","",D入力用①!P9)</f>
        <v>75</v>
      </c>
    </row>
    <row r="4" spans="1:7" ht="26.4" customHeight="1" x14ac:dyDescent="0.2">
      <c r="A4">
        <v>3</v>
      </c>
      <c r="B4" s="4" t="str">
        <f>"("&amp;D入力用①!O10&amp;")"</f>
        <v>(仙台一)</v>
      </c>
      <c r="C4" s="37" t="str">
        <f>D入力用①!E10&amp;"　"&amp;D入力用①!F10&amp;D4&amp;CHAR(10)&amp;D入力用①!J10&amp;"　"&amp;D入力用①!K10&amp;E4&amp;A4&amp;"/"&amp;$G$2</f>
        <v>佐村河内　勘左衛門①
宮　城　太　郎③3/3</v>
      </c>
      <c r="D4" s="4" t="str">
        <f>IF(D入力用①!G10=3,"③",IF(D入力用①!G10=2,"②",IF(D入力用①!G10=1,"①","")))</f>
        <v>①</v>
      </c>
      <c r="E4" s="4" t="str">
        <f>IF(D入力用①!L10=3,"③",IF(D入力用①!L10=2,"②",IF(D入力用①!L10=1,"①","")))</f>
        <v>③</v>
      </c>
      <c r="F4" s="42">
        <f>IF(B4="","",D入力用①!P10)</f>
        <v>137</v>
      </c>
    </row>
    <row r="5" spans="1:7" ht="26.4" customHeight="1" x14ac:dyDescent="0.2">
      <c r="A5">
        <v>4</v>
      </c>
      <c r="B5" s="4" t="str">
        <f>"("&amp;D入力用①!O11&amp;")"</f>
        <v>()</v>
      </c>
      <c r="C5" s="37" t="str">
        <f>D入力用①!E11&amp;"　"&amp;D入力用①!F11&amp;D5&amp;CHAR(10)&amp;D入力用①!J11&amp;"　"&amp;D入力用①!K11&amp;E5&amp;A5&amp;"/"&amp;$G$2</f>
        <v>　
　4/3</v>
      </c>
      <c r="D5" s="4" t="str">
        <f>IF(D入力用①!G11=3,"③",IF(D入力用①!G11=2,"②",IF(D入力用①!G11=1,"①","")))</f>
        <v/>
      </c>
      <c r="E5" s="4" t="str">
        <f>IF(D入力用①!L11=3,"③",IF(D入力用①!L11=2,"②",IF(D入力用①!L11=1,"①","")))</f>
        <v/>
      </c>
      <c r="F5" s="42" t="str">
        <f>IF(B5="","",D入力用①!P11)</f>
        <v/>
      </c>
    </row>
    <row r="6" spans="1:7" ht="26.4" customHeight="1" x14ac:dyDescent="0.2">
      <c r="A6">
        <v>5</v>
      </c>
      <c r="B6" s="4" t="str">
        <f>"("&amp;D入力用①!O12&amp;")"</f>
        <v>()</v>
      </c>
      <c r="C6" s="37" t="str">
        <f>D入力用①!E12&amp;"　"&amp;D入力用①!F12&amp;D6&amp;CHAR(10)&amp;D入力用①!J12&amp;"　"&amp;D入力用①!K12&amp;E6&amp;A6&amp;"/"&amp;$G$2</f>
        <v>　
　5/3</v>
      </c>
      <c r="D6" s="4" t="str">
        <f>IF(D入力用①!G12=3,"③",IF(D入力用①!G12=2,"②",IF(D入力用①!G12=1,"①","")))</f>
        <v/>
      </c>
      <c r="E6" s="4" t="str">
        <f>IF(D入力用①!L12=3,"③",IF(D入力用①!L12=2,"②",IF(D入力用①!L12=1,"①","")))</f>
        <v/>
      </c>
      <c r="F6" s="42" t="str">
        <f>IF(B6="","",D入力用①!P12)</f>
        <v/>
      </c>
    </row>
    <row r="7" spans="1:7" ht="26.4" customHeight="1" x14ac:dyDescent="0.2">
      <c r="A7">
        <v>6</v>
      </c>
      <c r="B7" s="4" t="str">
        <f>"("&amp;D入力用①!O13&amp;")"</f>
        <v>()</v>
      </c>
      <c r="C7" s="37" t="str">
        <f>D入力用①!E13&amp;"　"&amp;D入力用①!F13&amp;D7&amp;CHAR(10)&amp;D入力用①!J13&amp;"　"&amp;D入力用①!K13&amp;E7&amp;A7&amp;"/"&amp;$G$2</f>
        <v>　
　6/3</v>
      </c>
      <c r="D7" s="4" t="str">
        <f>IF(D入力用①!G13=3,"③",IF(D入力用①!G13=2,"②",IF(D入力用①!G13=1,"①","")))</f>
        <v/>
      </c>
      <c r="E7" s="4" t="str">
        <f>IF(D入力用①!L13=3,"③",IF(D入力用①!L13=2,"②",IF(D入力用①!L13=1,"①","")))</f>
        <v/>
      </c>
      <c r="F7" s="42" t="str">
        <f>IF(B7="","",D入力用①!P13)</f>
        <v/>
      </c>
    </row>
    <row r="8" spans="1:7" ht="26.4" customHeight="1" x14ac:dyDescent="0.2">
      <c r="A8">
        <v>7</v>
      </c>
      <c r="B8" s="4" t="str">
        <f>"("&amp;D入力用①!O14&amp;")"</f>
        <v>()</v>
      </c>
      <c r="C8" s="37" t="str">
        <f>D入力用①!E14&amp;"　"&amp;D入力用①!F14&amp;D8&amp;CHAR(10)&amp;D入力用①!J14&amp;"　"&amp;D入力用①!K14&amp;E8&amp;A8&amp;"/"&amp;$G$2</f>
        <v>　
　7/3</v>
      </c>
      <c r="D8" s="4" t="str">
        <f>IF(D入力用①!G14=3,"③",IF(D入力用①!G14=2,"②",IF(D入力用①!G14=1,"①","")))</f>
        <v/>
      </c>
      <c r="E8" s="4" t="str">
        <f>IF(D入力用①!L14=3,"③",IF(D入力用①!L14=2,"②",IF(D入力用①!L14=1,"①","")))</f>
        <v/>
      </c>
      <c r="F8" s="42" t="str">
        <f>IF(B8="","",D入力用①!P14)</f>
        <v/>
      </c>
    </row>
    <row r="9" spans="1:7" ht="26.4" customHeight="1" x14ac:dyDescent="0.2">
      <c r="A9">
        <v>8</v>
      </c>
      <c r="B9" s="4" t="str">
        <f>"("&amp;D入力用①!O15&amp;")"</f>
        <v>()</v>
      </c>
      <c r="C9" s="37" t="str">
        <f>D入力用①!E15&amp;"　"&amp;D入力用①!F15&amp;D9&amp;CHAR(10)&amp;D入力用①!J15&amp;"　"&amp;D入力用①!K15&amp;E9&amp;A9&amp;"/"&amp;$G$2</f>
        <v>　
　8/3</v>
      </c>
      <c r="D9" s="4" t="str">
        <f>IF(D入力用①!G15=3,"③",IF(D入力用①!G15=2,"②",IF(D入力用①!G15=1,"①","")))</f>
        <v/>
      </c>
      <c r="E9" s="4" t="str">
        <f>IF(D入力用①!L15=3,"③",IF(D入力用①!L15=2,"②",IF(D入力用①!L15=1,"①","")))</f>
        <v/>
      </c>
      <c r="F9" s="42" t="str">
        <f>IF(B9="","",D入力用①!P15)</f>
        <v/>
      </c>
    </row>
    <row r="10" spans="1:7" ht="26.4" customHeight="1" x14ac:dyDescent="0.2">
      <c r="A10">
        <v>9</v>
      </c>
    </row>
    <row r="11" spans="1:7" ht="26.4" customHeight="1" x14ac:dyDescent="0.2">
      <c r="A11">
        <v>10</v>
      </c>
    </row>
    <row r="12" spans="1:7" ht="26.4" customHeight="1" x14ac:dyDescent="0.2">
      <c r="A12">
        <v>11</v>
      </c>
    </row>
    <row r="13" spans="1:7" ht="26.4" customHeight="1" x14ac:dyDescent="0.2">
      <c r="A13">
        <v>12</v>
      </c>
    </row>
    <row r="14" spans="1:7" ht="26.4" customHeight="1" x14ac:dyDescent="0.2">
      <c r="A14">
        <v>13</v>
      </c>
    </row>
    <row r="15" spans="1:7" ht="26.4" customHeight="1" x14ac:dyDescent="0.2">
      <c r="A15">
        <v>14</v>
      </c>
    </row>
    <row r="16" spans="1:7" ht="26.4" customHeight="1" x14ac:dyDescent="0.2">
      <c r="A16">
        <v>15</v>
      </c>
    </row>
    <row r="17" spans="1:5" ht="26.4" customHeight="1" x14ac:dyDescent="0.2">
      <c r="A17">
        <v>16</v>
      </c>
    </row>
    <row r="18" spans="1:5" ht="26.4" customHeight="1" x14ac:dyDescent="0.2">
      <c r="A18">
        <v>17</v>
      </c>
    </row>
    <row r="19" spans="1:5" ht="26.4" customHeight="1" x14ac:dyDescent="0.2">
      <c r="A19">
        <v>18</v>
      </c>
    </row>
    <row r="20" spans="1:5" ht="26.4" customHeight="1" x14ac:dyDescent="0.2">
      <c r="A20">
        <v>19</v>
      </c>
    </row>
    <row r="21" spans="1:5" ht="26.4" customHeight="1" x14ac:dyDescent="0.2">
      <c r="A21" s="16">
        <v>20</v>
      </c>
      <c r="B21" s="10"/>
      <c r="C21" s="38"/>
      <c r="D21" s="10"/>
      <c r="E21" s="10"/>
    </row>
    <row r="22" spans="1:5" ht="26.4" customHeight="1" x14ac:dyDescent="0.2">
      <c r="A22">
        <v>21</v>
      </c>
    </row>
    <row r="23" spans="1:5" ht="26.4" customHeight="1" x14ac:dyDescent="0.2">
      <c r="A23">
        <v>22</v>
      </c>
    </row>
    <row r="24" spans="1:5" ht="26.4" customHeight="1" x14ac:dyDescent="0.2">
      <c r="A24">
        <v>23</v>
      </c>
    </row>
    <row r="25" spans="1:5" ht="26.4" customHeight="1" x14ac:dyDescent="0.2">
      <c r="A25">
        <v>24</v>
      </c>
    </row>
    <row r="26" spans="1:5" ht="26.4" customHeight="1" x14ac:dyDescent="0.2">
      <c r="A26">
        <v>25</v>
      </c>
    </row>
    <row r="27" spans="1:5" ht="26.4" customHeight="1" x14ac:dyDescent="0.2">
      <c r="A27">
        <v>26</v>
      </c>
    </row>
    <row r="28" spans="1:5" ht="26.4" customHeight="1" x14ac:dyDescent="0.2">
      <c r="A28">
        <v>27</v>
      </c>
    </row>
    <row r="29" spans="1:5" ht="26.4" customHeight="1" x14ac:dyDescent="0.2">
      <c r="A29">
        <v>28</v>
      </c>
    </row>
    <row r="30" spans="1:5" ht="26.4" customHeight="1" x14ac:dyDescent="0.2">
      <c r="A30">
        <v>29</v>
      </c>
    </row>
    <row r="31" spans="1:5" ht="26.4" customHeight="1" x14ac:dyDescent="0.2">
      <c r="A31">
        <v>30</v>
      </c>
    </row>
    <row r="32" spans="1:5" ht="26.4" customHeight="1" x14ac:dyDescent="0.2">
      <c r="A32">
        <v>31</v>
      </c>
    </row>
    <row r="33" spans="1:1" ht="26.4" customHeight="1" x14ac:dyDescent="0.2">
      <c r="A33">
        <v>32</v>
      </c>
    </row>
    <row r="34" spans="1:1" ht="26.4" customHeight="1" x14ac:dyDescent="0.2">
      <c r="A34">
        <v>33</v>
      </c>
    </row>
    <row r="35" spans="1:1" ht="26.4" customHeight="1" x14ac:dyDescent="0.2">
      <c r="A35">
        <v>34</v>
      </c>
    </row>
    <row r="36" spans="1:1" ht="26.4" customHeight="1" x14ac:dyDescent="0.2">
      <c r="A36">
        <v>35</v>
      </c>
    </row>
    <row r="37" spans="1:1" ht="26.4" customHeight="1" x14ac:dyDescent="0.2">
      <c r="A37">
        <v>36</v>
      </c>
    </row>
    <row r="38" spans="1:1" ht="26.4" customHeight="1" x14ac:dyDescent="0.2">
      <c r="A38">
        <v>37</v>
      </c>
    </row>
    <row r="39" spans="1:1" ht="26.4" customHeight="1" x14ac:dyDescent="0.2">
      <c r="A39">
        <v>38</v>
      </c>
    </row>
    <row r="40" spans="1:1" ht="26.4" customHeight="1" x14ac:dyDescent="0.2">
      <c r="A40">
        <v>39</v>
      </c>
    </row>
    <row r="41" spans="1:1" ht="26.4" customHeight="1" x14ac:dyDescent="0.2">
      <c r="A41">
        <v>40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workbookViewId="0"/>
  </sheetViews>
  <sheetFormatPr defaultRowHeight="13.2" x14ac:dyDescent="0.2"/>
  <cols>
    <col min="1" max="1" width="5.21875" bestFit="1" customWidth="1"/>
    <col min="2" max="2" width="30.77734375" bestFit="1" customWidth="1"/>
    <col min="3" max="3" width="13" bestFit="1" customWidth="1"/>
  </cols>
  <sheetData>
    <row r="1" spans="1:3" x14ac:dyDescent="0.2">
      <c r="A1" s="2" t="s">
        <v>12</v>
      </c>
      <c r="B1" s="2" t="s">
        <v>13</v>
      </c>
      <c r="C1" s="2" t="s">
        <v>40</v>
      </c>
    </row>
    <row r="2" spans="1:3" x14ac:dyDescent="0.2">
      <c r="A2" s="8">
        <v>1</v>
      </c>
      <c r="B2" s="8" t="s">
        <v>14</v>
      </c>
      <c r="C2" s="8" t="s">
        <v>48</v>
      </c>
    </row>
    <row r="3" spans="1:3" x14ac:dyDescent="0.2">
      <c r="A3" s="8">
        <v>2</v>
      </c>
      <c r="B3" s="8" t="s">
        <v>15</v>
      </c>
      <c r="C3" s="8" t="s">
        <v>49</v>
      </c>
    </row>
    <row r="4" spans="1:3" x14ac:dyDescent="0.2">
      <c r="A4" s="8">
        <v>3</v>
      </c>
      <c r="B4" s="8" t="s">
        <v>16</v>
      </c>
      <c r="C4" s="8" t="s">
        <v>50</v>
      </c>
    </row>
    <row r="5" spans="1:3" x14ac:dyDescent="0.2">
      <c r="A5" s="8">
        <v>4</v>
      </c>
      <c r="B5" s="8" t="s">
        <v>51</v>
      </c>
      <c r="C5" s="8" t="s">
        <v>52</v>
      </c>
    </row>
    <row r="6" spans="1:3" x14ac:dyDescent="0.2">
      <c r="A6" s="8">
        <v>5</v>
      </c>
      <c r="B6" s="8" t="s">
        <v>17</v>
      </c>
      <c r="C6" s="8" t="s">
        <v>55</v>
      </c>
    </row>
    <row r="7" spans="1:3" x14ac:dyDescent="0.2">
      <c r="A7" s="8">
        <v>6</v>
      </c>
      <c r="B7" s="8" t="s">
        <v>18</v>
      </c>
      <c r="C7" s="8" t="s">
        <v>56</v>
      </c>
    </row>
    <row r="8" spans="1:3" x14ac:dyDescent="0.2">
      <c r="A8" s="8">
        <v>7</v>
      </c>
      <c r="B8" s="8" t="s">
        <v>19</v>
      </c>
      <c r="C8" s="8" t="s">
        <v>57</v>
      </c>
    </row>
    <row r="9" spans="1:3" x14ac:dyDescent="0.2">
      <c r="A9" s="8">
        <v>8</v>
      </c>
      <c r="B9" s="8" t="s">
        <v>20</v>
      </c>
      <c r="C9" s="8" t="s">
        <v>58</v>
      </c>
    </row>
    <row r="10" spans="1:3" x14ac:dyDescent="0.2">
      <c r="A10" s="8">
        <v>9</v>
      </c>
      <c r="B10" s="8" t="s">
        <v>21</v>
      </c>
      <c r="C10" s="8" t="s">
        <v>59</v>
      </c>
    </row>
    <row r="11" spans="1:3" x14ac:dyDescent="0.2">
      <c r="A11" s="8">
        <v>10</v>
      </c>
      <c r="B11" s="8" t="s">
        <v>22</v>
      </c>
      <c r="C11" s="8" t="s">
        <v>60</v>
      </c>
    </row>
    <row r="12" spans="1:3" x14ac:dyDescent="0.2">
      <c r="A12" s="8">
        <v>11</v>
      </c>
      <c r="B12" s="8" t="s">
        <v>23</v>
      </c>
      <c r="C12" s="8" t="s">
        <v>61</v>
      </c>
    </row>
    <row r="13" spans="1:3" x14ac:dyDescent="0.2">
      <c r="A13" s="8">
        <v>12</v>
      </c>
      <c r="B13" s="8" t="s">
        <v>62</v>
      </c>
      <c r="C13" s="8" t="s">
        <v>63</v>
      </c>
    </row>
    <row r="14" spans="1:3" x14ac:dyDescent="0.2">
      <c r="A14" s="8">
        <v>13</v>
      </c>
      <c r="B14" s="8" t="s">
        <v>64</v>
      </c>
      <c r="C14" s="8" t="s">
        <v>65</v>
      </c>
    </row>
    <row r="15" spans="1:3" x14ac:dyDescent="0.2">
      <c r="A15" s="8">
        <v>14</v>
      </c>
      <c r="B15" s="8" t="s">
        <v>24</v>
      </c>
      <c r="C15" s="8" t="s">
        <v>66</v>
      </c>
    </row>
    <row r="16" spans="1:3" x14ac:dyDescent="0.2">
      <c r="A16" s="8">
        <v>15</v>
      </c>
      <c r="B16" s="8" t="s">
        <v>25</v>
      </c>
      <c r="C16" s="8" t="s">
        <v>67</v>
      </c>
    </row>
    <row r="17" spans="1:3" x14ac:dyDescent="0.2">
      <c r="A17" s="8">
        <v>16</v>
      </c>
      <c r="B17" s="8" t="s">
        <v>26</v>
      </c>
      <c r="C17" s="8" t="s">
        <v>68</v>
      </c>
    </row>
    <row r="18" spans="1:3" x14ac:dyDescent="0.2">
      <c r="A18" s="8">
        <v>17</v>
      </c>
      <c r="B18" s="8" t="s">
        <v>27</v>
      </c>
      <c r="C18" s="8" t="s">
        <v>69</v>
      </c>
    </row>
    <row r="19" spans="1:3" x14ac:dyDescent="0.2">
      <c r="A19" s="8">
        <v>18</v>
      </c>
      <c r="B19" s="8" t="s">
        <v>70</v>
      </c>
      <c r="C19" s="8" t="s">
        <v>71</v>
      </c>
    </row>
    <row r="20" spans="1:3" x14ac:dyDescent="0.2">
      <c r="A20" s="8">
        <v>19</v>
      </c>
      <c r="B20" s="8" t="s">
        <v>28</v>
      </c>
      <c r="C20" s="8" t="s">
        <v>72</v>
      </c>
    </row>
    <row r="21" spans="1:3" x14ac:dyDescent="0.2">
      <c r="A21" s="8">
        <v>20</v>
      </c>
      <c r="B21" s="8" t="s">
        <v>29</v>
      </c>
      <c r="C21" s="8" t="s">
        <v>73</v>
      </c>
    </row>
    <row r="22" spans="1:3" x14ac:dyDescent="0.2">
      <c r="A22" s="8">
        <v>21</v>
      </c>
      <c r="B22" s="8" t="s">
        <v>30</v>
      </c>
      <c r="C22" s="8" t="s">
        <v>74</v>
      </c>
    </row>
    <row r="23" spans="1:3" x14ac:dyDescent="0.2">
      <c r="A23" s="8">
        <v>22</v>
      </c>
      <c r="B23" s="8" t="s">
        <v>31</v>
      </c>
      <c r="C23" s="8" t="s">
        <v>75</v>
      </c>
    </row>
    <row r="24" spans="1:3" x14ac:dyDescent="0.2">
      <c r="A24" s="8">
        <v>23</v>
      </c>
      <c r="B24" s="8" t="s">
        <v>32</v>
      </c>
      <c r="C24" s="8" t="s">
        <v>46</v>
      </c>
    </row>
    <row r="25" spans="1:3" x14ac:dyDescent="0.2">
      <c r="A25" s="8">
        <v>24</v>
      </c>
      <c r="B25" s="8" t="s">
        <v>33</v>
      </c>
      <c r="C25" s="8" t="s">
        <v>76</v>
      </c>
    </row>
    <row r="26" spans="1:3" x14ac:dyDescent="0.2">
      <c r="A26" s="8">
        <v>25</v>
      </c>
      <c r="B26" s="8" t="s">
        <v>34</v>
      </c>
      <c r="C26" s="8" t="s">
        <v>77</v>
      </c>
    </row>
    <row r="27" spans="1:3" x14ac:dyDescent="0.2">
      <c r="A27" s="8">
        <v>26</v>
      </c>
      <c r="B27" s="8" t="s">
        <v>35</v>
      </c>
      <c r="C27" s="8" t="s">
        <v>78</v>
      </c>
    </row>
    <row r="28" spans="1:3" x14ac:dyDescent="0.2">
      <c r="A28" s="8">
        <v>27</v>
      </c>
      <c r="B28" s="8" t="s">
        <v>36</v>
      </c>
      <c r="C28" s="8" t="s">
        <v>47</v>
      </c>
    </row>
    <row r="29" spans="1:3" x14ac:dyDescent="0.2">
      <c r="A29" s="8">
        <v>28</v>
      </c>
      <c r="B29" s="8" t="s">
        <v>79</v>
      </c>
      <c r="C29" s="8" t="s">
        <v>80</v>
      </c>
    </row>
    <row r="30" spans="1:3" x14ac:dyDescent="0.2">
      <c r="A30" s="8">
        <v>29</v>
      </c>
      <c r="B30" s="8" t="s">
        <v>37</v>
      </c>
      <c r="C30" s="8" t="s">
        <v>81</v>
      </c>
    </row>
    <row r="31" spans="1:3" x14ac:dyDescent="0.2">
      <c r="A31" s="8">
        <v>30</v>
      </c>
      <c r="B31" s="8" t="s">
        <v>38</v>
      </c>
      <c r="C31" s="8" t="s">
        <v>82</v>
      </c>
    </row>
    <row r="32" spans="1:3" x14ac:dyDescent="0.2">
      <c r="A32" s="8">
        <v>31</v>
      </c>
      <c r="B32" s="8" t="s">
        <v>39</v>
      </c>
      <c r="C32" s="8" t="s">
        <v>83</v>
      </c>
    </row>
    <row r="33" spans="1:3" x14ac:dyDescent="0.2">
      <c r="A33" s="8">
        <v>32</v>
      </c>
      <c r="B33" s="8" t="s">
        <v>84</v>
      </c>
      <c r="C33" s="8" t="s">
        <v>85</v>
      </c>
    </row>
    <row r="34" spans="1:3" x14ac:dyDescent="0.2">
      <c r="A34" s="8">
        <v>33</v>
      </c>
      <c r="B34" s="8" t="s">
        <v>53</v>
      </c>
      <c r="C34" s="8" t="s">
        <v>54</v>
      </c>
    </row>
    <row r="35" spans="1:3" x14ac:dyDescent="0.2">
      <c r="A35" s="8"/>
      <c r="B35" s="8"/>
      <c r="C35" s="8"/>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969fc1-e727-4617-a9a9-8e6090db61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90A3EC90B06444B2C3A2806F4B5856" ma:contentTypeVersion="18" ma:contentTypeDescription="新しいドキュメントを作成します。" ma:contentTypeScope="" ma:versionID="c09c3048497356c32274bb4c80e0a0ff">
  <xsd:schema xmlns:xsd="http://www.w3.org/2001/XMLSchema" xmlns:xs="http://www.w3.org/2001/XMLSchema" xmlns:p="http://schemas.microsoft.com/office/2006/metadata/properties" xmlns:ns3="04969fc1-e727-4617-a9a9-8e6090db61c3" xmlns:ns4="8cca8423-fa4e-4cd9-9364-9e09d566a77d" targetNamespace="http://schemas.microsoft.com/office/2006/metadata/properties" ma:root="true" ma:fieldsID="f3764c10b81d406a277edd253d5188ae" ns3:_="" ns4:_="">
    <xsd:import namespace="04969fc1-e727-4617-a9a9-8e6090db61c3"/>
    <xsd:import namespace="8cca8423-fa4e-4cd9-9364-9e09d566a7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69fc1-e727-4617-a9a9-8e6090db6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a8423-fa4e-4cd9-9364-9e09d566a7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65FE9-D1F2-4282-8347-9A5EF6055A43}">
  <ds:schemaRefs>
    <ds:schemaRef ds:uri="http://purl.org/dc/dcmitype/"/>
    <ds:schemaRef ds:uri="http://schemas.microsoft.com/office/2006/documentManagement/types"/>
    <ds:schemaRef ds:uri="http://schemas.microsoft.com/office/2006/metadata/properties"/>
    <ds:schemaRef ds:uri="http://purl.org/dc/elements/1.1/"/>
    <ds:schemaRef ds:uri="04969fc1-e727-4617-a9a9-8e6090db61c3"/>
    <ds:schemaRef ds:uri="http://www.w3.org/XML/1998/namespace"/>
    <ds:schemaRef ds:uri="8cca8423-fa4e-4cd9-9364-9e09d566a77d"/>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ACADF33-D90E-49DC-B748-0A145DEC6A70}">
  <ds:schemaRefs>
    <ds:schemaRef ds:uri="http://schemas.microsoft.com/sharepoint/v3/contenttype/forms"/>
  </ds:schemaRefs>
</ds:datastoreItem>
</file>

<file path=customXml/itemProps3.xml><?xml version="1.0" encoding="utf-8"?>
<ds:datastoreItem xmlns:ds="http://schemas.openxmlformats.org/officeDocument/2006/customXml" ds:itemID="{68AC046C-5EE1-4260-B87E-A5BD62FD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69fc1-e727-4617-a9a9-8e6090db61c3"/>
    <ds:schemaRef ds:uri="8cca8423-fa4e-4cd9-9364-9e09d566a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名簿入力用</vt:lpstr>
      <vt:lpstr>S入力用①</vt:lpstr>
      <vt:lpstr>D入力用①</vt:lpstr>
      <vt:lpstr>名簿事務局用</vt:lpstr>
      <vt:lpstr>S事務局用</vt:lpstr>
      <vt:lpstr>D事務局用</vt:lpstr>
      <vt:lpstr>学校名一覧</vt:lpstr>
      <vt:lpstr>D入力用①!Print_Area</vt:lpstr>
      <vt:lpstr>S入力用①!Print_Area</vt:lpstr>
      <vt:lpstr>名簿事務局用!Print_Area</vt:lpstr>
      <vt:lpstr>名簿入力用!Print_Area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宮城県教育委員会</dc:creator>
  <cp:lastModifiedBy>木村 直敬</cp:lastModifiedBy>
  <cp:lastPrinted>2025-07-25T12:08:57Z</cp:lastPrinted>
  <dcterms:created xsi:type="dcterms:W3CDTF">2007-04-19T09:04:25Z</dcterms:created>
  <dcterms:modified xsi:type="dcterms:W3CDTF">2025-07-26T06:13:34Z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0x0101002390A3EC90B06444B2C3A2806F4B5856</vt:lpwstr>
  </property>
</Properties>
</file>